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Egyéni" sheetId="1" r:id="rId1"/>
    <sheet name="Csapat" sheetId="2" r:id="rId2"/>
  </sheets>
  <definedNames/>
  <calcPr fullCalcOnLoad="1"/>
</workbook>
</file>

<file path=xl/sharedStrings.xml><?xml version="1.0" encoding="utf-8"?>
<sst xmlns="http://schemas.openxmlformats.org/spreadsheetml/2006/main" count="218" uniqueCount="86">
  <si>
    <t>Lövészet</t>
  </si>
  <si>
    <t>Gránát</t>
  </si>
  <si>
    <t>Adás</t>
  </si>
  <si>
    <t>Vétel</t>
  </si>
  <si>
    <t>Tájfutás</t>
  </si>
  <si>
    <t>Név</t>
  </si>
  <si>
    <t>Csapat</t>
  </si>
  <si>
    <t>Kör</t>
  </si>
  <si>
    <t>Találat</t>
  </si>
  <si>
    <t>Pont</t>
  </si>
  <si>
    <t>Ütem</t>
  </si>
  <si>
    <t>Hiba</t>
  </si>
  <si>
    <t>Javítás</t>
  </si>
  <si>
    <t>Szorzó</t>
  </si>
  <si>
    <t>Betűk</t>
  </si>
  <si>
    <t>Számok</t>
  </si>
  <si>
    <t>Női</t>
  </si>
  <si>
    <t>Férfi</t>
  </si>
  <si>
    <t>Idő</t>
  </si>
  <si>
    <t>Legjobb idő Férfi:</t>
  </si>
  <si>
    <t>Legjobb idő Női:</t>
  </si>
  <si>
    <t>Eredmények</t>
  </si>
  <si>
    <t>Helyezés</t>
  </si>
  <si>
    <t>Összpontok</t>
  </si>
  <si>
    <t>Csapat pontok</t>
  </si>
  <si>
    <t>Csapat helyezés</t>
  </si>
  <si>
    <t>Sorsz.</t>
  </si>
  <si>
    <t>Egyéni eredmények</t>
  </si>
  <si>
    <t>Egyéni összpontok</t>
  </si>
  <si>
    <t>Egyéni helyezés</t>
  </si>
  <si>
    <t>Rendezők:</t>
  </si>
  <si>
    <t>Gyermek</t>
  </si>
  <si>
    <t>Legjobb idő Gyermek:</t>
  </si>
  <si>
    <t>Kategória</t>
  </si>
  <si>
    <t>Bója</t>
  </si>
  <si>
    <t>Jászszentlászlói Sportegyesület HA8KUX Rádióklubja</t>
  </si>
  <si>
    <t>MRASZ Bács-Kiskun Megyei Területi Szövetsége</t>
  </si>
  <si>
    <t>HA2PZ, Izer János</t>
  </si>
  <si>
    <t>Támogatók:</t>
  </si>
  <si>
    <t>Háry Szabolcs</t>
  </si>
  <si>
    <t>Hudanik Antal</t>
  </si>
  <si>
    <t>Izer János</t>
  </si>
  <si>
    <t>Izer János ifj.</t>
  </si>
  <si>
    <t>Kocsis Ferenc</t>
  </si>
  <si>
    <t>Lakatos István</t>
  </si>
  <si>
    <t>Marton Sándor</t>
  </si>
  <si>
    <t>Molnár Csaba</t>
  </si>
  <si>
    <t>Molnár Zoltán</t>
  </si>
  <si>
    <t>Nagy Viktor</t>
  </si>
  <si>
    <t>Nagy János</t>
  </si>
  <si>
    <t>Neumann Ferenc</t>
  </si>
  <si>
    <t>Pavkovics János</t>
  </si>
  <si>
    <t>Provics Ferenc</t>
  </si>
  <si>
    <t>Szepesi János</t>
  </si>
  <si>
    <t>Weisz László</t>
  </si>
  <si>
    <t>Izer Mária</t>
  </si>
  <si>
    <t>Izer Csaba</t>
  </si>
  <si>
    <t>Izer Balázs</t>
  </si>
  <si>
    <t>Molnár Bálint</t>
  </si>
  <si>
    <t>Gálig Zoltán</t>
  </si>
  <si>
    <t>Németh Ágnes</t>
  </si>
  <si>
    <t>Kocsis Edit</t>
  </si>
  <si>
    <t>Kelemen Ildikó</t>
  </si>
  <si>
    <t>Molnár Dávid</t>
  </si>
  <si>
    <t>Váczi Olivér</t>
  </si>
  <si>
    <t>Molnár Léna</t>
  </si>
  <si>
    <t>Váczi Samu Sebestyén</t>
  </si>
  <si>
    <t>Váczi Buda Benedek</t>
  </si>
  <si>
    <t>Vicz Tamás</t>
  </si>
  <si>
    <t>Nagy Flóra</t>
  </si>
  <si>
    <t>Szepesi Noémi</t>
  </si>
  <si>
    <t>I</t>
  </si>
  <si>
    <t>II</t>
  </si>
  <si>
    <t>III</t>
  </si>
  <si>
    <t>Hári Szabolcs</t>
  </si>
  <si>
    <t>Ifj. Izer János</t>
  </si>
  <si>
    <t>Szekszárd</t>
  </si>
  <si>
    <t>Nógrád</t>
  </si>
  <si>
    <t>Zala</t>
  </si>
  <si>
    <t>JLO</t>
  </si>
  <si>
    <t>NŐK</t>
  </si>
  <si>
    <t>GÁTÉR 2</t>
  </si>
  <si>
    <t>GÁTÉR 1</t>
  </si>
  <si>
    <t>IZER 1</t>
  </si>
  <si>
    <t>IZER 2</t>
  </si>
  <si>
    <t>VÁCZI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</si>
</sst>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00000"/>
    <numFmt numFmtId="166" formatCode="0.00000"/>
    <numFmt numFmtId="167" formatCode="0.0000"/>
    <numFmt numFmtId="168" formatCode="#,##0.0"/>
    <numFmt numFmtId="169" formatCode="&quot;Igen&quot;;&quot;Igen&quot;;&quot;Nem&quot;"/>
    <numFmt numFmtId="170" formatCode="&quot;Igaz&quot;;&quot;Igaz&quot;;&quot;Hamis&quot;"/>
    <numFmt numFmtId="171" formatCode="&quot;Be&quot;;&quot;Be&quot;;&quot;Ki&quot;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 style="thick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2" xfId="0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164" fontId="0" fillId="0" borderId="5" xfId="0" applyNumberFormat="1" applyFill="1" applyBorder="1" applyAlignment="1">
      <alignment/>
    </xf>
    <xf numFmtId="164" fontId="0" fillId="0" borderId="6" xfId="0" applyNumberFormat="1" applyFont="1" applyFill="1" applyBorder="1" applyAlignment="1">
      <alignment/>
    </xf>
    <xf numFmtId="1" fontId="0" fillId="0" borderId="5" xfId="0" applyNumberFormat="1" applyFill="1" applyBorder="1" applyAlignment="1">
      <alignment/>
    </xf>
    <xf numFmtId="46" fontId="0" fillId="0" borderId="8" xfId="0" applyNumberForma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1" xfId="0" applyNumberForma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64" fontId="0" fillId="0" borderId="3" xfId="0" applyNumberForma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1" fontId="0" fillId="0" borderId="3" xfId="0" applyNumberForma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164" fontId="0" fillId="0" borderId="14" xfId="0" applyNumberForma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64" fontId="0" fillId="0" borderId="15" xfId="0" applyNumberForma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1" fontId="0" fillId="0" borderId="15" xfId="0" applyNumberForma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164" fontId="0" fillId="0" borderId="5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Alignment="1">
      <alignment/>
    </xf>
    <xf numFmtId="46" fontId="1" fillId="0" borderId="19" xfId="0" applyNumberFormat="1" applyFont="1" applyFill="1" applyBorder="1" applyAlignment="1">
      <alignment horizontal="center" vertical="center"/>
    </xf>
    <xf numFmtId="46" fontId="1" fillId="0" borderId="20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" fontId="0" fillId="0" borderId="3" xfId="0" applyNumberFormat="1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6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164" fontId="0" fillId="0" borderId="27" xfId="0" applyNumberForma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164" fontId="0" fillId="0" borderId="25" xfId="0" applyNumberFormat="1" applyFill="1" applyBorder="1" applyAlignment="1">
      <alignment/>
    </xf>
    <xf numFmtId="164" fontId="0" fillId="0" borderId="28" xfId="0" applyNumberFormat="1" applyFill="1" applyBorder="1" applyAlignment="1">
      <alignment/>
    </xf>
    <xf numFmtId="1" fontId="0" fillId="0" borderId="25" xfId="0" applyNumberFormat="1" applyFill="1" applyBorder="1" applyAlignment="1">
      <alignment/>
    </xf>
    <xf numFmtId="46" fontId="0" fillId="0" borderId="29" xfId="0" applyNumberFormat="1" applyFill="1" applyBorder="1" applyAlignment="1">
      <alignment/>
    </xf>
    <xf numFmtId="1" fontId="0" fillId="0" borderId="30" xfId="0" applyNumberFormat="1" applyFont="1" applyFill="1" applyBorder="1" applyAlignment="1">
      <alignment/>
    </xf>
    <xf numFmtId="46" fontId="0" fillId="0" borderId="7" xfId="0" applyNumberFormat="1" applyFill="1" applyBorder="1" applyAlignment="1">
      <alignment/>
    </xf>
    <xf numFmtId="1" fontId="0" fillId="0" borderId="31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164" fontId="0" fillId="0" borderId="35" xfId="0" applyNumberFormat="1" applyFill="1" applyBorder="1" applyAlignment="1">
      <alignment/>
    </xf>
    <xf numFmtId="164" fontId="0" fillId="0" borderId="36" xfId="0" applyNumberFormat="1" applyFont="1" applyFill="1" applyBorder="1" applyAlignment="1">
      <alignment/>
    </xf>
    <xf numFmtId="1" fontId="0" fillId="0" borderId="35" xfId="0" applyNumberFormat="1" applyFill="1" applyBorder="1" applyAlignment="1">
      <alignment/>
    </xf>
    <xf numFmtId="46" fontId="0" fillId="0" borderId="37" xfId="0" applyNumberFormat="1" applyFill="1" applyBorder="1" applyAlignment="1">
      <alignment/>
    </xf>
    <xf numFmtId="1" fontId="0" fillId="0" borderId="38" xfId="0" applyNumberFormat="1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46" fontId="0" fillId="0" borderId="13" xfId="0" applyNumberFormat="1" applyFill="1" applyBorder="1" applyAlignment="1">
      <alignment/>
    </xf>
    <xf numFmtId="1" fontId="0" fillId="0" borderId="40" xfId="0" applyNumberFormat="1" applyFont="1" applyFill="1" applyBorder="1" applyAlignment="1">
      <alignment/>
    </xf>
    <xf numFmtId="0" fontId="0" fillId="0" borderId="41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46" fontId="0" fillId="0" borderId="17" xfId="0" applyNumberFormat="1" applyFill="1" applyBorder="1" applyAlignment="1">
      <alignment/>
    </xf>
    <xf numFmtId="1" fontId="0" fillId="0" borderId="42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/>
    </xf>
    <xf numFmtId="164" fontId="0" fillId="0" borderId="34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164" fontId="0" fillId="0" borderId="35" xfId="0" applyNumberFormat="1" applyFont="1" applyFill="1" applyBorder="1" applyAlignment="1">
      <alignment/>
    </xf>
    <xf numFmtId="1" fontId="0" fillId="0" borderId="35" xfId="0" applyNumberFormat="1" applyFont="1" applyFill="1" applyBorder="1" applyAlignment="1">
      <alignment/>
    </xf>
    <xf numFmtId="0" fontId="0" fillId="0" borderId="43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" xfId="0" applyFill="1" applyBorder="1" applyAlignment="1">
      <alignment/>
    </xf>
    <xf numFmtId="0" fontId="0" fillId="0" borderId="32" xfId="0" applyFill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/>
    </xf>
    <xf numFmtId="0" fontId="0" fillId="0" borderId="4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left" vertical="center"/>
    </xf>
    <xf numFmtId="0" fontId="0" fillId="0" borderId="32" xfId="0" applyBorder="1" applyAlignment="1">
      <alignment/>
    </xf>
    <xf numFmtId="0" fontId="0" fillId="0" borderId="0" xfId="0" applyFont="1" applyAlignment="1">
      <alignment/>
    </xf>
    <xf numFmtId="0" fontId="0" fillId="0" borderId="32" xfId="0" applyFill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1" fontId="0" fillId="0" borderId="46" xfId="0" applyNumberFormat="1" applyFont="1" applyFill="1" applyBorder="1" applyAlignment="1">
      <alignment/>
    </xf>
    <xf numFmtId="0" fontId="0" fillId="0" borderId="41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35" xfId="0" applyBorder="1" applyAlignment="1">
      <alignment/>
    </xf>
    <xf numFmtId="0" fontId="0" fillId="0" borderId="47" xfId="0" applyFont="1" applyFill="1" applyBorder="1" applyAlignment="1">
      <alignment horizontal="center"/>
    </xf>
    <xf numFmtId="164" fontId="0" fillId="0" borderId="48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1" fontId="0" fillId="0" borderId="18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63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7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164" fontId="0" fillId="0" borderId="60" xfId="0" applyNumberForma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64" fontId="0" fillId="0" borderId="49" xfId="0" applyNumberFormat="1" applyFill="1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5"/>
  <sheetViews>
    <sheetView tabSelected="1" workbookViewId="0" topLeftCell="A1">
      <pane xSplit="3" ySplit="5" topLeftCell="D1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A5"/>
    </sheetView>
  </sheetViews>
  <sheetFormatPr defaultColWidth="9.140625" defaultRowHeight="12.75"/>
  <cols>
    <col min="1" max="1" width="6.421875" style="57" bestFit="1" customWidth="1"/>
    <col min="2" max="2" width="20.8515625" style="41" bestFit="1" customWidth="1"/>
    <col min="3" max="3" width="9.421875" style="57" bestFit="1" customWidth="1"/>
    <col min="4" max="4" width="8.7109375" style="41" bestFit="1" customWidth="1"/>
    <col min="5" max="5" width="11.00390625" style="57" customWidth="1"/>
    <col min="6" max="6" width="3.8515625" style="41" bestFit="1" customWidth="1"/>
    <col min="7" max="7" width="4.8515625" style="41" bestFit="1" customWidth="1"/>
    <col min="8" max="8" width="6.421875" style="41" bestFit="1" customWidth="1"/>
    <col min="9" max="9" width="4.8515625" style="41" bestFit="1" customWidth="1"/>
    <col min="10" max="10" width="5.421875" style="41" bestFit="1" customWidth="1"/>
    <col min="11" max="11" width="4.7109375" style="41" bestFit="1" customWidth="1"/>
    <col min="12" max="12" width="6.57421875" style="41" bestFit="1" customWidth="1"/>
    <col min="13" max="13" width="6.8515625" style="41" bestFit="1" customWidth="1"/>
    <col min="14" max="15" width="5.57421875" style="58" bestFit="1" customWidth="1"/>
    <col min="16" max="16" width="4.7109375" style="58" bestFit="1" customWidth="1"/>
    <col min="17" max="17" width="6.57421875" style="58" bestFit="1" customWidth="1"/>
    <col min="18" max="18" width="6.8515625" style="58" bestFit="1" customWidth="1"/>
    <col min="19" max="19" width="5.57421875" style="58" bestFit="1" customWidth="1"/>
    <col min="20" max="20" width="5.421875" style="41" bestFit="1" customWidth="1"/>
    <col min="21" max="21" width="4.7109375" style="41" bestFit="1" customWidth="1"/>
    <col min="22" max="22" width="5.57421875" style="41" bestFit="1" customWidth="1"/>
    <col min="23" max="23" width="5.421875" style="41" bestFit="1" customWidth="1"/>
    <col min="24" max="24" width="4.7109375" style="41" bestFit="1" customWidth="1"/>
    <col min="25" max="25" width="5.57421875" style="41" bestFit="1" customWidth="1"/>
    <col min="26" max="26" width="11.8515625" style="41" customWidth="1"/>
    <col min="27" max="27" width="7.28125" style="41" customWidth="1"/>
    <col min="28" max="28" width="7.7109375" style="41" customWidth="1"/>
    <col min="29" max="16384" width="9.140625" style="41" customWidth="1"/>
  </cols>
  <sheetData>
    <row r="1" spans="1:28" ht="12.75" customHeight="1">
      <c r="A1" s="143" t="s">
        <v>26</v>
      </c>
      <c r="B1" s="143" t="s">
        <v>5</v>
      </c>
      <c r="C1" s="155" t="s">
        <v>33</v>
      </c>
      <c r="D1" s="146" t="s">
        <v>21</v>
      </c>
      <c r="E1" s="147"/>
      <c r="F1" s="158" t="s">
        <v>0</v>
      </c>
      <c r="G1" s="126"/>
      <c r="H1" s="164" t="s">
        <v>1</v>
      </c>
      <c r="I1" s="126"/>
      <c r="J1" s="168" t="s">
        <v>2</v>
      </c>
      <c r="K1" s="169"/>
      <c r="L1" s="169"/>
      <c r="M1" s="169"/>
      <c r="N1" s="169"/>
      <c r="O1" s="169"/>
      <c r="P1" s="169"/>
      <c r="Q1" s="169"/>
      <c r="R1" s="169"/>
      <c r="S1" s="170"/>
      <c r="T1" s="168" t="s">
        <v>3</v>
      </c>
      <c r="U1" s="169"/>
      <c r="V1" s="169"/>
      <c r="W1" s="169"/>
      <c r="X1" s="169"/>
      <c r="Y1" s="170"/>
      <c r="Z1" s="171" t="s">
        <v>4</v>
      </c>
      <c r="AA1" s="172"/>
      <c r="AB1" s="173"/>
    </row>
    <row r="2" spans="1:28" ht="12.75">
      <c r="A2" s="144"/>
      <c r="B2" s="144"/>
      <c r="C2" s="156"/>
      <c r="D2" s="148"/>
      <c r="E2" s="149"/>
      <c r="F2" s="127"/>
      <c r="G2" s="159"/>
      <c r="H2" s="165"/>
      <c r="I2" s="159"/>
      <c r="J2" s="178" t="s">
        <v>14</v>
      </c>
      <c r="K2" s="176"/>
      <c r="L2" s="176"/>
      <c r="M2" s="176"/>
      <c r="N2" s="177"/>
      <c r="O2" s="176" t="s">
        <v>15</v>
      </c>
      <c r="P2" s="176"/>
      <c r="Q2" s="176"/>
      <c r="R2" s="176"/>
      <c r="S2" s="177"/>
      <c r="T2" s="178" t="s">
        <v>14</v>
      </c>
      <c r="U2" s="176"/>
      <c r="V2" s="177"/>
      <c r="W2" s="176" t="s">
        <v>15</v>
      </c>
      <c r="X2" s="176"/>
      <c r="Y2" s="177"/>
      <c r="Z2" s="174" t="s">
        <v>19</v>
      </c>
      <c r="AA2" s="175"/>
      <c r="AB2" s="42">
        <v>0.050034722222222223</v>
      </c>
    </row>
    <row r="3" spans="1:28" ht="12.75">
      <c r="A3" s="144"/>
      <c r="B3" s="144"/>
      <c r="C3" s="156"/>
      <c r="D3" s="150" t="s">
        <v>22</v>
      </c>
      <c r="E3" s="153" t="s">
        <v>23</v>
      </c>
      <c r="F3" s="160" t="s">
        <v>7</v>
      </c>
      <c r="G3" s="162" t="s">
        <v>9</v>
      </c>
      <c r="H3" s="166" t="s">
        <v>8</v>
      </c>
      <c r="I3" s="162" t="s">
        <v>9</v>
      </c>
      <c r="J3" s="166" t="s">
        <v>10</v>
      </c>
      <c r="K3" s="160" t="s">
        <v>11</v>
      </c>
      <c r="L3" s="160" t="s">
        <v>12</v>
      </c>
      <c r="M3" s="160" t="s">
        <v>13</v>
      </c>
      <c r="N3" s="179" t="s">
        <v>9</v>
      </c>
      <c r="O3" s="160" t="s">
        <v>10</v>
      </c>
      <c r="P3" s="160" t="s">
        <v>11</v>
      </c>
      <c r="Q3" s="160" t="s">
        <v>12</v>
      </c>
      <c r="R3" s="160" t="s">
        <v>13</v>
      </c>
      <c r="S3" s="179" t="s">
        <v>9</v>
      </c>
      <c r="T3" s="166" t="s">
        <v>10</v>
      </c>
      <c r="U3" s="160" t="s">
        <v>11</v>
      </c>
      <c r="V3" s="162" t="s">
        <v>9</v>
      </c>
      <c r="W3" s="160" t="s">
        <v>10</v>
      </c>
      <c r="X3" s="160" t="s">
        <v>11</v>
      </c>
      <c r="Y3" s="162" t="s">
        <v>9</v>
      </c>
      <c r="Z3" s="174" t="s">
        <v>20</v>
      </c>
      <c r="AA3" s="175"/>
      <c r="AB3" s="43">
        <v>0.025416666666666667</v>
      </c>
    </row>
    <row r="4" spans="1:28" ht="12.75">
      <c r="A4" s="144"/>
      <c r="B4" s="144"/>
      <c r="C4" s="156"/>
      <c r="D4" s="151"/>
      <c r="E4" s="149"/>
      <c r="F4" s="160"/>
      <c r="G4" s="162"/>
      <c r="H4" s="166"/>
      <c r="I4" s="162"/>
      <c r="J4" s="166"/>
      <c r="K4" s="160"/>
      <c r="L4" s="160"/>
      <c r="M4" s="160"/>
      <c r="N4" s="179"/>
      <c r="O4" s="160"/>
      <c r="P4" s="160"/>
      <c r="Q4" s="160"/>
      <c r="R4" s="160"/>
      <c r="S4" s="179"/>
      <c r="T4" s="166"/>
      <c r="U4" s="160"/>
      <c r="V4" s="162"/>
      <c r="W4" s="160"/>
      <c r="X4" s="160"/>
      <c r="Y4" s="162"/>
      <c r="Z4" s="174" t="s">
        <v>32</v>
      </c>
      <c r="AA4" s="175"/>
      <c r="AB4" s="43">
        <v>0.025821759259259256</v>
      </c>
    </row>
    <row r="5" spans="1:28" s="5" customFormat="1" ht="13.5" thickBot="1">
      <c r="A5" s="145"/>
      <c r="B5" s="145"/>
      <c r="C5" s="157"/>
      <c r="D5" s="152"/>
      <c r="E5" s="154"/>
      <c r="F5" s="161"/>
      <c r="G5" s="163"/>
      <c r="H5" s="167"/>
      <c r="I5" s="163"/>
      <c r="J5" s="167"/>
      <c r="K5" s="161"/>
      <c r="L5" s="161"/>
      <c r="M5" s="161"/>
      <c r="N5" s="163"/>
      <c r="O5" s="161"/>
      <c r="P5" s="161"/>
      <c r="Q5" s="161"/>
      <c r="R5" s="161"/>
      <c r="S5" s="163"/>
      <c r="T5" s="167"/>
      <c r="U5" s="161"/>
      <c r="V5" s="163"/>
      <c r="W5" s="161"/>
      <c r="X5" s="161"/>
      <c r="Y5" s="163"/>
      <c r="Z5" s="45" t="s">
        <v>18</v>
      </c>
      <c r="AA5" s="44" t="s">
        <v>34</v>
      </c>
      <c r="AB5" s="46" t="s">
        <v>9</v>
      </c>
    </row>
    <row r="6" spans="1:28" s="5" customFormat="1" ht="12.75">
      <c r="A6" s="77">
        <v>1</v>
      </c>
      <c r="B6" s="133" t="s">
        <v>67</v>
      </c>
      <c r="C6" s="78" t="s">
        <v>31</v>
      </c>
      <c r="D6" s="79" t="s">
        <v>71</v>
      </c>
      <c r="E6" s="80">
        <f aca="true" t="shared" si="0" ref="E6:E15">+AB6+Y6+V6+S6+N6+I6+G6</f>
        <v>242</v>
      </c>
      <c r="F6" s="81">
        <v>17</v>
      </c>
      <c r="G6" s="82">
        <f aca="true" t="shared" si="1" ref="G6:G15">+F6</f>
        <v>17</v>
      </c>
      <c r="H6" s="83">
        <v>5</v>
      </c>
      <c r="I6" s="82">
        <f aca="true" t="shared" si="2" ref="I6:I15">+H6*5</f>
        <v>25</v>
      </c>
      <c r="J6" s="83">
        <v>0</v>
      </c>
      <c r="K6" s="81">
        <v>0</v>
      </c>
      <c r="L6" s="81">
        <v>0</v>
      </c>
      <c r="M6" s="84">
        <v>0</v>
      </c>
      <c r="N6" s="85">
        <f aca="true" t="shared" si="3" ref="N6:N15">+IF(J6="",0,IF(C6="Férfi",IF(K6&gt;5,0,(IF(J6&gt;130,130,J6)-K6*2)/130*100*M6),IF(K6&gt;5,0,(IF(J6&gt;120,120,J6)-K6*2)/120*100*M6)))</f>
        <v>0</v>
      </c>
      <c r="O6" s="86">
        <v>0</v>
      </c>
      <c r="P6" s="86">
        <v>0</v>
      </c>
      <c r="Q6" s="86">
        <v>0</v>
      </c>
      <c r="R6" s="84">
        <v>0</v>
      </c>
      <c r="S6" s="85">
        <f aca="true" t="shared" si="4" ref="S6:S15">+IF(O6="",0,IF(C6="Férfi",IF(P6&gt;5,0,(IF(O6&gt;90,90,O6)-P6*2)/90*100*R6),IF(P6&gt;5,0,(IF(O6&gt;80,80,O6)-P6*2)/80*100*R6)))</f>
        <v>0</v>
      </c>
      <c r="T6" s="83">
        <v>0</v>
      </c>
      <c r="U6" s="81">
        <v>0</v>
      </c>
      <c r="V6" s="85">
        <f aca="true" t="shared" si="5" ref="V6:V15">+IF(T6="",0,IF(C6="Férfi",IF(U6&gt;5,0,(T6-U6*2)/170*100),IF(U6&gt;5,0,(T6-U6*2)/150*100)))</f>
        <v>0</v>
      </c>
      <c r="W6" s="81">
        <v>0</v>
      </c>
      <c r="X6" s="81">
        <v>0</v>
      </c>
      <c r="Y6" s="85">
        <f aca="true" t="shared" si="6" ref="Y6:Y15">+IF(W6="",0,IF(C6="Férfi",IF(X6&gt;5,0,(W6-X6*2)/230*100),IF(X6&gt;5,0,(W6-X6*2)/200*100)))</f>
        <v>0</v>
      </c>
      <c r="Z6" s="87">
        <v>0.025821759259259256</v>
      </c>
      <c r="AA6" s="81">
        <v>6</v>
      </c>
      <c r="AB6" s="88">
        <f aca="true" t="shared" si="7" ref="AB6:AB15">IF(Z6="",0,IF(AA6&lt;6,0,200-ROUND(INT((Z6-AB$4)*86400+29)/60,0)*2))</f>
        <v>200</v>
      </c>
    </row>
    <row r="7" spans="1:28" s="7" customFormat="1" ht="12.75">
      <c r="A7" s="97">
        <v>2</v>
      </c>
      <c r="B7" s="132" t="s">
        <v>69</v>
      </c>
      <c r="C7" s="97" t="s">
        <v>31</v>
      </c>
      <c r="D7" s="89" t="s">
        <v>72</v>
      </c>
      <c r="E7" s="90">
        <f t="shared" si="0"/>
        <v>239</v>
      </c>
      <c r="F7" s="76">
        <v>34</v>
      </c>
      <c r="G7" s="91">
        <f t="shared" si="1"/>
        <v>34</v>
      </c>
      <c r="H7" s="92">
        <v>1</v>
      </c>
      <c r="I7" s="91">
        <f t="shared" si="2"/>
        <v>5</v>
      </c>
      <c r="J7" s="92">
        <v>0</v>
      </c>
      <c r="K7" s="76">
        <v>0</v>
      </c>
      <c r="L7" s="76">
        <v>0</v>
      </c>
      <c r="M7" s="93">
        <v>0</v>
      </c>
      <c r="N7" s="33">
        <f t="shared" si="3"/>
        <v>0</v>
      </c>
      <c r="O7" s="94">
        <v>0</v>
      </c>
      <c r="P7" s="94">
        <v>0</v>
      </c>
      <c r="Q7" s="94">
        <v>0</v>
      </c>
      <c r="R7" s="93">
        <v>0</v>
      </c>
      <c r="S7" s="33">
        <f t="shared" si="4"/>
        <v>0</v>
      </c>
      <c r="T7" s="92">
        <v>0</v>
      </c>
      <c r="U7" s="76">
        <v>0</v>
      </c>
      <c r="V7" s="33">
        <f t="shared" si="5"/>
        <v>0</v>
      </c>
      <c r="W7" s="76">
        <v>0</v>
      </c>
      <c r="X7" s="76">
        <v>0</v>
      </c>
      <c r="Y7" s="33">
        <f t="shared" si="6"/>
        <v>0</v>
      </c>
      <c r="Z7" s="99">
        <v>0.025555555555555554</v>
      </c>
      <c r="AA7" s="29">
        <v>6</v>
      </c>
      <c r="AB7" s="100">
        <f t="shared" si="7"/>
        <v>200</v>
      </c>
    </row>
    <row r="8" spans="1:28" s="7" customFormat="1" ht="12.75">
      <c r="A8" s="1">
        <v>3</v>
      </c>
      <c r="B8" s="104" t="s">
        <v>70</v>
      </c>
      <c r="C8" s="1" t="s">
        <v>31</v>
      </c>
      <c r="D8" s="47" t="s">
        <v>73</v>
      </c>
      <c r="E8" s="48">
        <f t="shared" si="0"/>
        <v>237</v>
      </c>
      <c r="F8" s="49">
        <v>18</v>
      </c>
      <c r="G8" s="21">
        <f t="shared" si="1"/>
        <v>18</v>
      </c>
      <c r="H8" s="50">
        <v>5</v>
      </c>
      <c r="I8" s="21">
        <f t="shared" si="2"/>
        <v>25</v>
      </c>
      <c r="J8" s="50">
        <v>0</v>
      </c>
      <c r="K8" s="49">
        <v>0</v>
      </c>
      <c r="L8" s="49">
        <v>0</v>
      </c>
      <c r="M8" s="3">
        <v>0</v>
      </c>
      <c r="N8" s="25">
        <f t="shared" si="3"/>
        <v>0</v>
      </c>
      <c r="O8" s="51">
        <v>0</v>
      </c>
      <c r="P8" s="51">
        <v>0</v>
      </c>
      <c r="Q8" s="51">
        <v>0</v>
      </c>
      <c r="R8" s="3">
        <v>0</v>
      </c>
      <c r="S8" s="25">
        <f t="shared" si="4"/>
        <v>0</v>
      </c>
      <c r="T8" s="50">
        <v>0</v>
      </c>
      <c r="U8" s="49">
        <v>0</v>
      </c>
      <c r="V8" s="25">
        <f t="shared" si="5"/>
        <v>0</v>
      </c>
      <c r="W8" s="49">
        <v>0</v>
      </c>
      <c r="X8" s="49">
        <v>0</v>
      </c>
      <c r="Y8" s="25">
        <f t="shared" si="6"/>
        <v>0</v>
      </c>
      <c r="Z8" s="95">
        <v>0.027314814814814816</v>
      </c>
      <c r="AA8" s="6">
        <v>6</v>
      </c>
      <c r="AB8" s="100">
        <f t="shared" si="7"/>
        <v>194</v>
      </c>
    </row>
    <row r="9" spans="1:28" s="5" customFormat="1" ht="12.75">
      <c r="A9" s="1">
        <v>4</v>
      </c>
      <c r="B9" s="104" t="s">
        <v>58</v>
      </c>
      <c r="C9" s="52" t="s">
        <v>31</v>
      </c>
      <c r="D9" s="53">
        <v>4</v>
      </c>
      <c r="E9" s="20">
        <f t="shared" si="0"/>
        <v>219.5</v>
      </c>
      <c r="F9" s="6">
        <v>30</v>
      </c>
      <c r="G9" s="23">
        <f t="shared" si="1"/>
        <v>30</v>
      </c>
      <c r="H9" s="22">
        <v>8</v>
      </c>
      <c r="I9" s="23">
        <f t="shared" si="2"/>
        <v>40</v>
      </c>
      <c r="J9" s="22">
        <v>39</v>
      </c>
      <c r="K9" s="6">
        <v>0</v>
      </c>
      <c r="L9" s="6">
        <v>1</v>
      </c>
      <c r="M9" s="24">
        <v>0.9</v>
      </c>
      <c r="N9" s="25">
        <f t="shared" si="3"/>
        <v>29.25</v>
      </c>
      <c r="O9" s="26">
        <v>34</v>
      </c>
      <c r="P9" s="26">
        <v>0</v>
      </c>
      <c r="Q9" s="26">
        <v>2</v>
      </c>
      <c r="R9" s="24">
        <v>0.9</v>
      </c>
      <c r="S9" s="25">
        <f t="shared" si="4"/>
        <v>38.25</v>
      </c>
      <c r="T9" s="22">
        <v>0</v>
      </c>
      <c r="U9" s="6">
        <v>0</v>
      </c>
      <c r="V9" s="25">
        <f t="shared" si="5"/>
        <v>0</v>
      </c>
      <c r="W9" s="6">
        <v>70</v>
      </c>
      <c r="X9" s="6">
        <v>3</v>
      </c>
      <c r="Y9" s="25">
        <f t="shared" si="6"/>
        <v>32</v>
      </c>
      <c r="Z9" s="95">
        <v>0.0779050925925926</v>
      </c>
      <c r="AA9" s="6">
        <v>6</v>
      </c>
      <c r="AB9" s="100">
        <f t="shared" si="7"/>
        <v>50</v>
      </c>
    </row>
    <row r="10" spans="1:28" s="7" customFormat="1" ht="12.75">
      <c r="A10" s="1">
        <v>5</v>
      </c>
      <c r="B10" s="104" t="s">
        <v>66</v>
      </c>
      <c r="C10" s="1" t="s">
        <v>31</v>
      </c>
      <c r="D10" s="47">
        <v>5</v>
      </c>
      <c r="E10" s="48">
        <f t="shared" si="0"/>
        <v>203</v>
      </c>
      <c r="F10" s="49">
        <v>17</v>
      </c>
      <c r="G10" s="21">
        <f t="shared" si="1"/>
        <v>17</v>
      </c>
      <c r="H10" s="50">
        <v>2</v>
      </c>
      <c r="I10" s="21">
        <f t="shared" si="2"/>
        <v>10</v>
      </c>
      <c r="J10" s="50">
        <v>0</v>
      </c>
      <c r="K10" s="49">
        <v>0</v>
      </c>
      <c r="L10" s="49">
        <v>0</v>
      </c>
      <c r="M10" s="3">
        <v>0</v>
      </c>
      <c r="N10" s="25">
        <f t="shared" si="3"/>
        <v>0</v>
      </c>
      <c r="O10" s="51">
        <v>0</v>
      </c>
      <c r="P10" s="51">
        <v>0</v>
      </c>
      <c r="Q10" s="51">
        <v>0</v>
      </c>
      <c r="R10" s="3">
        <v>0</v>
      </c>
      <c r="S10" s="25">
        <f t="shared" si="4"/>
        <v>0</v>
      </c>
      <c r="T10" s="50">
        <v>0</v>
      </c>
      <c r="U10" s="49">
        <v>0</v>
      </c>
      <c r="V10" s="25">
        <f t="shared" si="5"/>
        <v>0</v>
      </c>
      <c r="W10" s="49">
        <v>0</v>
      </c>
      <c r="X10" s="49">
        <v>0</v>
      </c>
      <c r="Y10" s="25">
        <f t="shared" si="6"/>
        <v>0</v>
      </c>
      <c r="Z10" s="95">
        <v>0.03361111111111111</v>
      </c>
      <c r="AA10" s="6">
        <v>6</v>
      </c>
      <c r="AB10" s="100">
        <f t="shared" si="7"/>
        <v>176</v>
      </c>
    </row>
    <row r="11" spans="1:28" s="5" customFormat="1" ht="12.75">
      <c r="A11" s="1">
        <v>6</v>
      </c>
      <c r="B11" s="103" t="s">
        <v>56</v>
      </c>
      <c r="C11" s="52" t="s">
        <v>31</v>
      </c>
      <c r="D11" s="53">
        <v>6</v>
      </c>
      <c r="E11" s="20">
        <f t="shared" si="0"/>
        <v>152</v>
      </c>
      <c r="F11" s="6">
        <v>1</v>
      </c>
      <c r="G11" s="23">
        <f t="shared" si="1"/>
        <v>1</v>
      </c>
      <c r="H11" s="22">
        <v>3</v>
      </c>
      <c r="I11" s="23">
        <f t="shared" si="2"/>
        <v>15</v>
      </c>
      <c r="J11" s="22">
        <v>0</v>
      </c>
      <c r="K11" s="6">
        <v>0</v>
      </c>
      <c r="L11" s="6">
        <v>0</v>
      </c>
      <c r="M11" s="24">
        <v>0</v>
      </c>
      <c r="N11" s="25">
        <f t="shared" si="3"/>
        <v>0</v>
      </c>
      <c r="O11" s="26">
        <v>0</v>
      </c>
      <c r="P11" s="26">
        <v>0</v>
      </c>
      <c r="Q11" s="26">
        <v>0</v>
      </c>
      <c r="R11" s="24">
        <v>0</v>
      </c>
      <c r="S11" s="25">
        <f t="shared" si="4"/>
        <v>0</v>
      </c>
      <c r="T11" s="22">
        <v>0</v>
      </c>
      <c r="U11" s="6">
        <v>0</v>
      </c>
      <c r="V11" s="25">
        <f t="shared" si="5"/>
        <v>0</v>
      </c>
      <c r="W11" s="49">
        <v>0</v>
      </c>
      <c r="X11" s="49">
        <v>0</v>
      </c>
      <c r="Y11" s="25">
        <f t="shared" si="6"/>
        <v>0</v>
      </c>
      <c r="Z11" s="95">
        <v>0.04763888888888889</v>
      </c>
      <c r="AA11" s="6">
        <v>6</v>
      </c>
      <c r="AB11" s="100">
        <f t="shared" si="7"/>
        <v>136</v>
      </c>
    </row>
    <row r="12" spans="1:28" s="5" customFormat="1" ht="12.75">
      <c r="A12" s="1">
        <v>7</v>
      </c>
      <c r="B12" s="104" t="s">
        <v>65</v>
      </c>
      <c r="C12" s="52" t="s">
        <v>31</v>
      </c>
      <c r="D12" s="53">
        <v>7</v>
      </c>
      <c r="E12" s="20">
        <f t="shared" si="0"/>
        <v>151</v>
      </c>
      <c r="F12" s="6"/>
      <c r="G12" s="23">
        <f t="shared" si="1"/>
        <v>0</v>
      </c>
      <c r="H12" s="22">
        <v>3</v>
      </c>
      <c r="I12" s="23">
        <f t="shared" si="2"/>
        <v>15</v>
      </c>
      <c r="J12" s="22">
        <v>0</v>
      </c>
      <c r="K12" s="6">
        <v>0</v>
      </c>
      <c r="L12" s="6">
        <v>0</v>
      </c>
      <c r="M12" s="24">
        <v>0</v>
      </c>
      <c r="N12" s="25">
        <f t="shared" si="3"/>
        <v>0</v>
      </c>
      <c r="O12" s="26">
        <v>0</v>
      </c>
      <c r="P12" s="26">
        <v>0</v>
      </c>
      <c r="Q12" s="26">
        <v>0</v>
      </c>
      <c r="R12" s="24">
        <v>0</v>
      </c>
      <c r="S12" s="25">
        <f t="shared" si="4"/>
        <v>0</v>
      </c>
      <c r="T12" s="22">
        <v>0</v>
      </c>
      <c r="U12" s="6">
        <v>0</v>
      </c>
      <c r="V12" s="25">
        <f t="shared" si="5"/>
        <v>0</v>
      </c>
      <c r="W12" s="6">
        <v>0</v>
      </c>
      <c r="X12" s="6">
        <v>0</v>
      </c>
      <c r="Y12" s="25">
        <f t="shared" si="6"/>
        <v>0</v>
      </c>
      <c r="Z12" s="95">
        <v>0.04763888888888889</v>
      </c>
      <c r="AA12" s="6">
        <v>6</v>
      </c>
      <c r="AB12" s="100">
        <f t="shared" si="7"/>
        <v>136</v>
      </c>
    </row>
    <row r="13" spans="1:28" s="5" customFormat="1" ht="12.75">
      <c r="A13" s="1">
        <v>8</v>
      </c>
      <c r="B13" s="131" t="s">
        <v>55</v>
      </c>
      <c r="C13" s="52" t="s">
        <v>31</v>
      </c>
      <c r="D13" s="53">
        <v>8</v>
      </c>
      <c r="E13" s="20">
        <f t="shared" si="0"/>
        <v>137</v>
      </c>
      <c r="F13" s="6">
        <v>1</v>
      </c>
      <c r="G13" s="23">
        <f t="shared" si="1"/>
        <v>1</v>
      </c>
      <c r="H13" s="22">
        <v>0</v>
      </c>
      <c r="I13" s="23">
        <f t="shared" si="2"/>
        <v>0</v>
      </c>
      <c r="J13" s="22">
        <v>0</v>
      </c>
      <c r="K13" s="6">
        <v>0</v>
      </c>
      <c r="L13" s="6">
        <v>0</v>
      </c>
      <c r="M13" s="24">
        <v>0</v>
      </c>
      <c r="N13" s="25">
        <f t="shared" si="3"/>
        <v>0</v>
      </c>
      <c r="O13" s="26">
        <v>0</v>
      </c>
      <c r="P13" s="26">
        <v>0</v>
      </c>
      <c r="Q13" s="26">
        <v>0</v>
      </c>
      <c r="R13" s="24">
        <v>0</v>
      </c>
      <c r="S13" s="25">
        <f t="shared" si="4"/>
        <v>0</v>
      </c>
      <c r="T13" s="22">
        <v>0</v>
      </c>
      <c r="U13" s="6">
        <v>0</v>
      </c>
      <c r="V13" s="25">
        <f t="shared" si="5"/>
        <v>0</v>
      </c>
      <c r="W13" s="6">
        <v>0</v>
      </c>
      <c r="X13" s="6">
        <v>0</v>
      </c>
      <c r="Y13" s="25">
        <f t="shared" si="6"/>
        <v>0</v>
      </c>
      <c r="Z13" s="95">
        <v>0.04763888888888889</v>
      </c>
      <c r="AA13" s="6">
        <v>6</v>
      </c>
      <c r="AB13" s="100">
        <f t="shared" si="7"/>
        <v>136</v>
      </c>
    </row>
    <row r="14" spans="1:28" s="7" customFormat="1" ht="12.75">
      <c r="A14" s="1">
        <v>9</v>
      </c>
      <c r="B14" s="103" t="s">
        <v>57</v>
      </c>
      <c r="C14" s="1" t="s">
        <v>31</v>
      </c>
      <c r="D14" s="47">
        <v>9</v>
      </c>
      <c r="E14" s="48">
        <f t="shared" si="0"/>
        <v>137</v>
      </c>
      <c r="F14" s="49">
        <v>1</v>
      </c>
      <c r="G14" s="21">
        <f t="shared" si="1"/>
        <v>1</v>
      </c>
      <c r="H14" s="50">
        <v>0</v>
      </c>
      <c r="I14" s="21">
        <f t="shared" si="2"/>
        <v>0</v>
      </c>
      <c r="J14" s="50">
        <v>0</v>
      </c>
      <c r="K14" s="49">
        <v>0</v>
      </c>
      <c r="L14" s="49">
        <v>0</v>
      </c>
      <c r="M14" s="3">
        <v>0</v>
      </c>
      <c r="N14" s="25">
        <f t="shared" si="3"/>
        <v>0</v>
      </c>
      <c r="O14" s="51">
        <v>0</v>
      </c>
      <c r="P14" s="51">
        <v>0</v>
      </c>
      <c r="Q14" s="51">
        <v>0</v>
      </c>
      <c r="R14" s="3">
        <v>0</v>
      </c>
      <c r="S14" s="25">
        <f t="shared" si="4"/>
        <v>0</v>
      </c>
      <c r="T14" s="50">
        <v>0</v>
      </c>
      <c r="U14" s="49">
        <v>0</v>
      </c>
      <c r="V14" s="25">
        <f t="shared" si="5"/>
        <v>0</v>
      </c>
      <c r="W14" s="49">
        <v>0</v>
      </c>
      <c r="X14" s="49">
        <v>0</v>
      </c>
      <c r="Y14" s="25">
        <f t="shared" si="6"/>
        <v>0</v>
      </c>
      <c r="Z14" s="95">
        <v>0.04763888888888889</v>
      </c>
      <c r="AA14" s="49">
        <v>6</v>
      </c>
      <c r="AB14" s="100">
        <f t="shared" si="7"/>
        <v>136</v>
      </c>
    </row>
    <row r="15" spans="1:28" s="7" customFormat="1" ht="13.5" thickBot="1">
      <c r="A15" s="111">
        <v>10</v>
      </c>
      <c r="B15" s="112" t="s">
        <v>63</v>
      </c>
      <c r="C15" s="111" t="s">
        <v>31</v>
      </c>
      <c r="D15" s="134">
        <v>10</v>
      </c>
      <c r="E15" s="135">
        <f t="shared" si="0"/>
        <v>29</v>
      </c>
      <c r="F15" s="136">
        <v>29</v>
      </c>
      <c r="G15" s="137">
        <f t="shared" si="1"/>
        <v>29</v>
      </c>
      <c r="H15" s="138">
        <v>0</v>
      </c>
      <c r="I15" s="137">
        <f t="shared" si="2"/>
        <v>0</v>
      </c>
      <c r="J15" s="138">
        <v>0</v>
      </c>
      <c r="K15" s="136">
        <v>0</v>
      </c>
      <c r="L15" s="136">
        <v>0</v>
      </c>
      <c r="M15" s="139">
        <v>0</v>
      </c>
      <c r="N15" s="19">
        <f t="shared" si="3"/>
        <v>0</v>
      </c>
      <c r="O15" s="140">
        <v>0</v>
      </c>
      <c r="P15" s="140">
        <v>0</v>
      </c>
      <c r="Q15" s="140">
        <v>0</v>
      </c>
      <c r="R15" s="139">
        <v>0</v>
      </c>
      <c r="S15" s="19">
        <f t="shared" si="4"/>
        <v>0</v>
      </c>
      <c r="T15" s="138">
        <v>0</v>
      </c>
      <c r="U15" s="136">
        <v>0</v>
      </c>
      <c r="V15" s="19">
        <f t="shared" si="5"/>
        <v>0</v>
      </c>
      <c r="W15" s="136">
        <v>0</v>
      </c>
      <c r="X15" s="136">
        <v>0</v>
      </c>
      <c r="Y15" s="19">
        <f t="shared" si="6"/>
        <v>0</v>
      </c>
      <c r="Z15" s="17">
        <v>0</v>
      </c>
      <c r="AA15" s="40">
        <v>0</v>
      </c>
      <c r="AB15" s="100">
        <f t="shared" si="7"/>
        <v>0</v>
      </c>
    </row>
    <row r="16" spans="1:28" s="5" customFormat="1" ht="13.5" thickBot="1">
      <c r="A16" s="63"/>
      <c r="B16" s="64"/>
      <c r="C16" s="63"/>
      <c r="D16" s="65"/>
      <c r="E16" s="66"/>
      <c r="F16" s="64"/>
      <c r="G16" s="67"/>
      <c r="H16" s="68"/>
      <c r="I16" s="67"/>
      <c r="J16" s="68"/>
      <c r="K16" s="64"/>
      <c r="L16" s="64"/>
      <c r="M16" s="69"/>
      <c r="N16" s="70"/>
      <c r="O16" s="71"/>
      <c r="P16" s="71"/>
      <c r="Q16" s="71"/>
      <c r="R16" s="69"/>
      <c r="S16" s="70"/>
      <c r="T16" s="68"/>
      <c r="U16" s="64"/>
      <c r="V16" s="70"/>
      <c r="W16" s="64"/>
      <c r="X16" s="64"/>
      <c r="Y16" s="70"/>
      <c r="Z16" s="72"/>
      <c r="AA16" s="64"/>
      <c r="AB16" s="73"/>
    </row>
    <row r="17" spans="1:28" s="5" customFormat="1" ht="12.75">
      <c r="A17" s="78">
        <v>1</v>
      </c>
      <c r="B17" s="81" t="s">
        <v>60</v>
      </c>
      <c r="C17" s="78" t="s">
        <v>16</v>
      </c>
      <c r="D17" s="102" t="s">
        <v>71</v>
      </c>
      <c r="E17" s="105">
        <f>+AB17+Y17+V17+S17+N17+I17+G17</f>
        <v>628.5833333333334</v>
      </c>
      <c r="F17" s="106">
        <v>25</v>
      </c>
      <c r="G17" s="107">
        <f>+F17</f>
        <v>25</v>
      </c>
      <c r="H17" s="108">
        <v>4</v>
      </c>
      <c r="I17" s="107">
        <f>+H17*5</f>
        <v>20</v>
      </c>
      <c r="J17" s="108">
        <v>106</v>
      </c>
      <c r="K17" s="106">
        <v>0</v>
      </c>
      <c r="L17" s="106">
        <v>0</v>
      </c>
      <c r="M17" s="109">
        <v>1</v>
      </c>
      <c r="N17" s="85">
        <f>+IF(J17="",0,IF(C17="Férfi",IF(K17&gt;5,0,(IF(J17&gt;130,130,J17)-K17*2)/130*100*M17),IF(K17&gt;5,0,(IF(J17&gt;120,120,J17)-K17*2)/120*100*M17)))</f>
        <v>88.33333333333333</v>
      </c>
      <c r="O17" s="110">
        <v>77</v>
      </c>
      <c r="P17" s="110">
        <v>0</v>
      </c>
      <c r="Q17" s="110">
        <v>0</v>
      </c>
      <c r="R17" s="109">
        <v>1</v>
      </c>
      <c r="S17" s="85">
        <f>+IF(O17="",0,IF(C17="Férfi",IF(P17&gt;5,0,(IF(O17&gt;90,90,O17)-P17*2)/90*100*R17),IF(P17&gt;5,0,(IF(O17&gt;80,80,O17)-P17*2)/80*100*R17)))</f>
        <v>96.25</v>
      </c>
      <c r="T17" s="108">
        <v>150</v>
      </c>
      <c r="U17" s="106">
        <v>0</v>
      </c>
      <c r="V17" s="85">
        <f>+IF(T17="",0,IF(C17="Férfi",IF(U17&gt;5,0,(T17-U17*2)/170*100),IF(U17&gt;5,0,(T17-U17*2)/150*100)))</f>
        <v>100</v>
      </c>
      <c r="W17" s="106">
        <v>200</v>
      </c>
      <c r="X17" s="106">
        <v>1</v>
      </c>
      <c r="Y17" s="85">
        <f>+IF(W17="",0,IF(C17="Férfi",IF(X17&gt;5,0,(W17-X17*2)/230*100),IF(X17&gt;5,0,(W17-X17*2)/200*100)))</f>
        <v>99</v>
      </c>
      <c r="Z17" s="95">
        <v>0.025416666666666667</v>
      </c>
      <c r="AA17" s="81">
        <v>6</v>
      </c>
      <c r="AB17" s="128">
        <f>IF(Z17="",0,IF(IF(C17="Férfi",IF(AA17&lt;15,0,200-ROUND(INT((Z17-AB$2)*86400+29)/60,0)*2),IF(AA17&lt;6,0,200-ROUND(INT((Z17-AB$3)*86400+29)/60,0)*2))&lt;0,0,IF(C17="Férfi",IF(AA17&lt;15,0,200-ROUND(INT((Z17-AB$2)*86400+29)/60,0)*2),IF(AA17&lt;6,0,200-ROUND(INT((Z17-AB$3)*86400+29)/60,0)*2))))</f>
        <v>200</v>
      </c>
    </row>
    <row r="18" spans="1:28" s="6" customFormat="1" ht="12.75">
      <c r="A18" s="52">
        <v>2</v>
      </c>
      <c r="B18" s="6" t="s">
        <v>61</v>
      </c>
      <c r="C18" s="52" t="s">
        <v>16</v>
      </c>
      <c r="D18" s="47" t="s">
        <v>72</v>
      </c>
      <c r="E18" s="48">
        <f>+AB18+Y18+V18+S18+N18+I18+G18</f>
        <v>238.5</v>
      </c>
      <c r="F18" s="49">
        <v>33</v>
      </c>
      <c r="G18" s="21">
        <f>+F18</f>
        <v>33</v>
      </c>
      <c r="H18" s="50">
        <v>2</v>
      </c>
      <c r="I18" s="21">
        <f>+H18*5</f>
        <v>10</v>
      </c>
      <c r="J18" s="50">
        <v>0</v>
      </c>
      <c r="K18" s="49">
        <v>0</v>
      </c>
      <c r="L18" s="49">
        <v>0</v>
      </c>
      <c r="M18" s="3">
        <v>0</v>
      </c>
      <c r="N18" s="25">
        <f>+IF(J18="",0,IF(C18="Férfi",IF(K18&gt;5,0,(IF(J18&gt;130,130,J18)-K18*2)/130*100*M18),IF(K18&gt;5,0,(IF(J18&gt;120,120,J18)-K18*2)/120*100*M18)))</f>
        <v>0</v>
      </c>
      <c r="O18" s="51">
        <v>30</v>
      </c>
      <c r="P18" s="51">
        <v>0</v>
      </c>
      <c r="Q18" s="51">
        <v>0</v>
      </c>
      <c r="R18" s="3">
        <v>1</v>
      </c>
      <c r="S18" s="25">
        <f>+IF(O18="",0,IF(C18="Férfi",IF(P18&gt;5,0,(IF(O18&gt;90,90,O18)-P18*2)/90*100*R18),IF(P18&gt;5,0,(IF(O18&gt;80,80,O18)-P18*2)/80*100*R18)))</f>
        <v>37.5</v>
      </c>
      <c r="T18" s="50">
        <v>0</v>
      </c>
      <c r="U18" s="49">
        <v>0</v>
      </c>
      <c r="V18" s="25">
        <f>+IF(T18="",0,IF(C18="Férfi",IF(U18&gt;5,0,(T18-U18*2)/170*100),IF(U18&gt;5,0,(T18-U18*2)/150*100)))</f>
        <v>0</v>
      </c>
      <c r="W18" s="49">
        <v>40</v>
      </c>
      <c r="X18" s="49">
        <v>0</v>
      </c>
      <c r="Y18" s="25">
        <f>+IF(W18="",0,IF(C18="Férfi",IF(X18&gt;5,0,(W18-X18*2)/230*100),IF(X18&gt;5,0,(W18-X18*2)/200*100)))</f>
        <v>20</v>
      </c>
      <c r="Z18" s="95">
        <v>0.04628472222222222</v>
      </c>
      <c r="AA18" s="6">
        <v>6</v>
      </c>
      <c r="AB18" s="18">
        <f>IF(Z18="",0,IF(IF(C18="Férfi",IF(AA18&lt;15,0,200-ROUND(INT((Z18-AB$2)*86400+29)/60,0)*2),IF(AA18&lt;6,0,200-ROUND(INT((Z18-AB$3)*86400+29)/60,0)*2))&lt;0,0,IF(C18="Férfi",IF(AA18&lt;15,0,200-ROUND(INT((Z18-AB$2)*86400+29)/60,0)*2),IF(AA18&lt;6,0,200-ROUND(INT((Z18-AB$3)*86400+29)/60,0)*2))))</f>
        <v>138</v>
      </c>
    </row>
    <row r="19" spans="1:28" s="5" customFormat="1" ht="13.5" thickBot="1">
      <c r="A19" s="2">
        <v>3</v>
      </c>
      <c r="B19" s="11" t="s">
        <v>62</v>
      </c>
      <c r="C19" s="9" t="s">
        <v>16</v>
      </c>
      <c r="D19" s="54" t="s">
        <v>73</v>
      </c>
      <c r="E19" s="55">
        <f>+AB19+Y19+V19+S19+N19+I19+G19</f>
        <v>219.75</v>
      </c>
      <c r="F19" s="36">
        <v>27</v>
      </c>
      <c r="G19" s="35">
        <f>+F19</f>
        <v>27</v>
      </c>
      <c r="H19" s="37">
        <v>0</v>
      </c>
      <c r="I19" s="35">
        <f>+H19*5</f>
        <v>0</v>
      </c>
      <c r="J19" s="37">
        <v>33</v>
      </c>
      <c r="K19" s="36">
        <v>0</v>
      </c>
      <c r="L19" s="36">
        <v>0</v>
      </c>
      <c r="M19" s="38">
        <v>1</v>
      </c>
      <c r="N19" s="15">
        <f>+IF(J19="",0,IF(C19="Férfi",IF(K19&gt;5,0,(IF(J19&gt;130,130,J19)-K19*2)/130*100*M19),IF(K19&gt;5,0,(IF(J19&gt;120,120,J19)-K19*2)/120*100*M19)))</f>
        <v>27.500000000000004</v>
      </c>
      <c r="O19" s="39">
        <v>25</v>
      </c>
      <c r="P19" s="39">
        <v>0</v>
      </c>
      <c r="Q19" s="39">
        <v>0</v>
      </c>
      <c r="R19" s="38">
        <v>1</v>
      </c>
      <c r="S19" s="15">
        <f>+IF(O19="",0,IF(C19="Férfi",IF(P19&gt;5,0,(IF(O19&gt;90,90,O19)-P19*2)/90*100*R19),IF(P19&gt;5,0,(IF(O19&gt;80,80,O19)-P19*2)/80*100*R19)))</f>
        <v>31.25</v>
      </c>
      <c r="T19" s="37">
        <v>0</v>
      </c>
      <c r="U19" s="36">
        <v>0</v>
      </c>
      <c r="V19" s="15">
        <f>+IF(T19="",0,IF(C19="Férfi",IF(U19&gt;5,0,(T19-U19*2)/170*100),IF(U19&gt;5,0,(T19-U19*2)/150*100)))</f>
        <v>0</v>
      </c>
      <c r="W19" s="36">
        <v>0</v>
      </c>
      <c r="X19" s="36">
        <v>0</v>
      </c>
      <c r="Y19" s="15">
        <f>+IF(W19="",0,IF(C19="Férfi",IF(X19&gt;5,0,(W19-X19*2)/230*100),IF(X19&gt;5,0,(W19-X19*2)/200*100)))</f>
        <v>0</v>
      </c>
      <c r="Z19" s="74">
        <v>0.0478125</v>
      </c>
      <c r="AA19" s="11">
        <v>6</v>
      </c>
      <c r="AB19" s="100">
        <f>IF(Z19="",0,IF(IF(C19="Férfi",IF(AA19&lt;15,0,200-ROUND(INT((Z19-AB$2)*86400+29)/60,0)*2),IF(AA19&lt;6,0,200-ROUND(INT((Z19-AB$3)*86400+29)/60,0)*2))&lt;0,0,IF(C19="Férfi",IF(AA19&lt;15,0,200-ROUND(INT((Z19-AB$2)*86400+29)/60,0)*2),IF(AA19&lt;6,0,200-ROUND(INT((Z19-AB$3)*86400+29)/60,0)*2))))</f>
        <v>134</v>
      </c>
    </row>
    <row r="20" spans="1:28" s="5" customFormat="1" ht="13.5" thickBot="1">
      <c r="A20" s="63"/>
      <c r="B20" s="101"/>
      <c r="C20" s="63"/>
      <c r="D20" s="65"/>
      <c r="E20" s="66"/>
      <c r="F20" s="64"/>
      <c r="G20" s="67"/>
      <c r="H20" s="68"/>
      <c r="I20" s="67"/>
      <c r="J20" s="68"/>
      <c r="K20" s="64"/>
      <c r="L20" s="64"/>
      <c r="M20" s="69"/>
      <c r="N20" s="70"/>
      <c r="O20" s="71"/>
      <c r="P20" s="71"/>
      <c r="Q20" s="71"/>
      <c r="R20" s="69"/>
      <c r="S20" s="70"/>
      <c r="T20" s="68"/>
      <c r="U20" s="64"/>
      <c r="V20" s="70"/>
      <c r="W20" s="64"/>
      <c r="X20" s="64"/>
      <c r="Y20" s="70"/>
      <c r="Z20" s="72"/>
      <c r="AA20" s="64"/>
      <c r="AB20" s="73"/>
    </row>
    <row r="21" spans="1:28" s="5" customFormat="1" ht="12.75">
      <c r="A21" s="77">
        <v>1</v>
      </c>
      <c r="B21" s="125" t="s">
        <v>47</v>
      </c>
      <c r="C21" s="77" t="s">
        <v>17</v>
      </c>
      <c r="D21" s="102" t="s">
        <v>71</v>
      </c>
      <c r="E21" s="105">
        <f aca="true" t="shared" si="8" ref="E21:E39">+AB21+Y21+V21+S21+N21+I21+G21</f>
        <v>673.5279034690799</v>
      </c>
      <c r="F21" s="106">
        <v>73</v>
      </c>
      <c r="G21" s="107">
        <f aca="true" t="shared" si="9" ref="G21:G39">+F21</f>
        <v>73</v>
      </c>
      <c r="H21" s="108">
        <v>6</v>
      </c>
      <c r="I21" s="107">
        <f aca="true" t="shared" si="10" ref="I21:I39">+H21*5</f>
        <v>30</v>
      </c>
      <c r="J21" s="108">
        <v>108</v>
      </c>
      <c r="K21" s="106">
        <v>0</v>
      </c>
      <c r="L21" s="106">
        <v>0</v>
      </c>
      <c r="M21" s="109">
        <v>1</v>
      </c>
      <c r="N21" s="85">
        <f aca="true" t="shared" si="11" ref="N21:N39">+IF(J21="",0,IF(C21="Férfi",IF(K21&gt;5,0,(IF(J21&gt;130,130,J21)-K21*2)/130*100*M21),IF(K21&gt;5,0,(IF(J21&gt;120,120,J21)-K21*2)/120*100*M21)))</f>
        <v>83.07692307692308</v>
      </c>
      <c r="O21" s="110">
        <v>84</v>
      </c>
      <c r="P21" s="110">
        <v>0</v>
      </c>
      <c r="Q21" s="110">
        <v>0</v>
      </c>
      <c r="R21" s="109">
        <v>1</v>
      </c>
      <c r="S21" s="85">
        <f aca="true" t="shared" si="12" ref="S21:S39">+IF(O21="",0,IF(C21="Férfi",IF(P21&gt;5,0,(IF(O21&gt;90,90,O21)-P21*2)/90*100*R21),IF(P21&gt;5,0,(IF(O21&gt;80,80,O21)-P21*2)/80*100*R21)))</f>
        <v>93.33333333333333</v>
      </c>
      <c r="T21" s="108">
        <v>160</v>
      </c>
      <c r="U21" s="106">
        <v>0</v>
      </c>
      <c r="V21" s="85">
        <f aca="true" t="shared" si="13" ref="V21:V39">+IF(T21="",0,IF(C21="Férfi",IF(U21&gt;5,0,(T21-U21*2)/170*100),IF(U21&gt;5,0,(T21-U21*2)/150*100)))</f>
        <v>94.11764705882352</v>
      </c>
      <c r="W21" s="106">
        <v>230</v>
      </c>
      <c r="X21" s="106">
        <v>0</v>
      </c>
      <c r="Y21" s="85">
        <f aca="true" t="shared" si="14" ref="Y21:Y39">+IF(W21="",0,IF(C21="Férfi",IF(X21&gt;5,0,(W21-X21*2)/230*100),IF(X21&gt;5,0,(W21-X21*2)/200*100)))</f>
        <v>100</v>
      </c>
      <c r="Z21" s="95">
        <v>0.050034722222222223</v>
      </c>
      <c r="AA21" s="106">
        <v>15</v>
      </c>
      <c r="AB21" s="88">
        <f aca="true" t="shared" si="15" ref="AB21:AB39">IF(Z21="",0,IF(IF(C21="Férfi",IF(AA21&lt;13,0,200-ROUND(INT((Z21-AB$2)*86400+29)/60,0)*2),IF(AA21&lt;9,0,200-ROUND(INT((Z21-AB$3)*86400+29)/60,0)*2))&lt;0,0,IF(C21="Férfi",IF(AA21&lt;13,0,200-ROUND(INT((Z21-AB$2)*86400+29)/60,0)*2),IF(AA21&lt;9,0,200-ROUND(INT((Z21-AB$3)*86400+29)/60,0)*2))))</f>
        <v>200</v>
      </c>
    </row>
    <row r="22" spans="1:28" s="5" customFormat="1" ht="12.75">
      <c r="A22" s="1">
        <v>2</v>
      </c>
      <c r="B22" s="129" t="s">
        <v>45</v>
      </c>
      <c r="C22" s="52" t="s">
        <v>17</v>
      </c>
      <c r="D22" s="47" t="s">
        <v>72</v>
      </c>
      <c r="E22" s="20">
        <f t="shared" si="8"/>
        <v>648</v>
      </c>
      <c r="F22" s="6">
        <v>51</v>
      </c>
      <c r="G22" s="21">
        <f t="shared" si="9"/>
        <v>51</v>
      </c>
      <c r="H22" s="22">
        <v>3</v>
      </c>
      <c r="I22" s="23">
        <f t="shared" si="10"/>
        <v>15</v>
      </c>
      <c r="J22" s="22">
        <v>132</v>
      </c>
      <c r="K22" s="6">
        <v>0</v>
      </c>
      <c r="L22" s="6">
        <v>0</v>
      </c>
      <c r="M22" s="24">
        <v>1</v>
      </c>
      <c r="N22" s="25">
        <f t="shared" si="11"/>
        <v>100</v>
      </c>
      <c r="O22" s="26">
        <v>91</v>
      </c>
      <c r="P22" s="26">
        <v>0</v>
      </c>
      <c r="Q22" s="26">
        <v>0</v>
      </c>
      <c r="R22" s="24">
        <v>1</v>
      </c>
      <c r="S22" s="25">
        <f t="shared" si="12"/>
        <v>100</v>
      </c>
      <c r="T22" s="22">
        <v>170</v>
      </c>
      <c r="U22" s="6">
        <v>0</v>
      </c>
      <c r="V22" s="25">
        <f t="shared" si="13"/>
        <v>100</v>
      </c>
      <c r="W22" s="6">
        <v>230</v>
      </c>
      <c r="X22" s="6">
        <v>0</v>
      </c>
      <c r="Y22" s="25">
        <f t="shared" si="14"/>
        <v>100</v>
      </c>
      <c r="Z22" s="95">
        <v>0.055625</v>
      </c>
      <c r="AA22" s="6">
        <v>15</v>
      </c>
      <c r="AB22" s="96">
        <f t="shared" si="15"/>
        <v>182</v>
      </c>
    </row>
    <row r="23" spans="1:28" s="5" customFormat="1" ht="12.75">
      <c r="A23" s="1">
        <v>3</v>
      </c>
      <c r="B23" s="113" t="s">
        <v>54</v>
      </c>
      <c r="C23" s="52" t="s">
        <v>17</v>
      </c>
      <c r="D23" s="47" t="s">
        <v>73</v>
      </c>
      <c r="E23" s="20">
        <f t="shared" si="8"/>
        <v>647.6153846153846</v>
      </c>
      <c r="F23" s="6">
        <v>67</v>
      </c>
      <c r="G23" s="23">
        <f t="shared" si="9"/>
        <v>67</v>
      </c>
      <c r="H23" s="22">
        <v>4</v>
      </c>
      <c r="I23" s="23">
        <f t="shared" si="10"/>
        <v>20</v>
      </c>
      <c r="J23" s="22">
        <v>128</v>
      </c>
      <c r="K23" s="6">
        <v>0</v>
      </c>
      <c r="L23" s="6">
        <v>1</v>
      </c>
      <c r="M23" s="24">
        <v>0.9</v>
      </c>
      <c r="N23" s="25">
        <f t="shared" si="11"/>
        <v>88.61538461538463</v>
      </c>
      <c r="O23" s="26">
        <v>82</v>
      </c>
      <c r="P23" s="26">
        <v>0</v>
      </c>
      <c r="Q23" s="26">
        <v>1</v>
      </c>
      <c r="R23" s="24">
        <v>0.9</v>
      </c>
      <c r="S23" s="25">
        <f t="shared" si="12"/>
        <v>82</v>
      </c>
      <c r="T23" s="22">
        <v>170</v>
      </c>
      <c r="U23" s="6">
        <v>0</v>
      </c>
      <c r="V23" s="25">
        <f t="shared" si="13"/>
        <v>100</v>
      </c>
      <c r="W23" s="6">
        <v>230</v>
      </c>
      <c r="X23" s="6">
        <v>0</v>
      </c>
      <c r="Y23" s="25">
        <f t="shared" si="14"/>
        <v>100</v>
      </c>
      <c r="Z23" s="95">
        <v>0.053182870370370366</v>
      </c>
      <c r="AA23" s="6">
        <v>15</v>
      </c>
      <c r="AB23" s="96">
        <f t="shared" si="15"/>
        <v>190</v>
      </c>
    </row>
    <row r="24" spans="1:28" s="5" customFormat="1" ht="12.75">
      <c r="A24" s="1">
        <v>4</v>
      </c>
      <c r="B24" s="113" t="s">
        <v>40</v>
      </c>
      <c r="C24" s="52" t="s">
        <v>17</v>
      </c>
      <c r="D24" s="47">
        <v>4</v>
      </c>
      <c r="E24" s="20">
        <f t="shared" si="8"/>
        <v>618.4253393665158</v>
      </c>
      <c r="F24" s="6">
        <v>80</v>
      </c>
      <c r="G24" s="23">
        <f t="shared" si="9"/>
        <v>80</v>
      </c>
      <c r="H24" s="22">
        <v>3</v>
      </c>
      <c r="I24" s="23">
        <f t="shared" si="10"/>
        <v>15</v>
      </c>
      <c r="J24" s="22">
        <v>103</v>
      </c>
      <c r="K24" s="6">
        <v>0</v>
      </c>
      <c r="L24" s="6">
        <v>2</v>
      </c>
      <c r="M24" s="24">
        <v>0.9</v>
      </c>
      <c r="N24" s="25">
        <f t="shared" si="11"/>
        <v>71.3076923076923</v>
      </c>
      <c r="O24" s="26">
        <v>74</v>
      </c>
      <c r="P24" s="26">
        <v>0</v>
      </c>
      <c r="Q24" s="26">
        <v>1</v>
      </c>
      <c r="R24" s="24">
        <v>0.9</v>
      </c>
      <c r="S24" s="25">
        <f t="shared" si="12"/>
        <v>74</v>
      </c>
      <c r="T24" s="22">
        <v>170</v>
      </c>
      <c r="U24" s="6">
        <v>5</v>
      </c>
      <c r="V24" s="25">
        <f t="shared" si="13"/>
        <v>94.11764705882352</v>
      </c>
      <c r="W24" s="6">
        <v>230</v>
      </c>
      <c r="X24" s="6">
        <v>0</v>
      </c>
      <c r="Y24" s="25">
        <f t="shared" si="14"/>
        <v>100</v>
      </c>
      <c r="Z24" s="95">
        <v>0.055150462962962964</v>
      </c>
      <c r="AA24" s="6">
        <v>15</v>
      </c>
      <c r="AB24" s="96">
        <f t="shared" si="15"/>
        <v>184</v>
      </c>
    </row>
    <row r="25" spans="1:28" s="5" customFormat="1" ht="12.75">
      <c r="A25" s="1">
        <v>5</v>
      </c>
      <c r="B25" s="6" t="s">
        <v>49</v>
      </c>
      <c r="C25" s="1" t="s">
        <v>17</v>
      </c>
      <c r="D25" s="47">
        <v>5</v>
      </c>
      <c r="E25" s="48">
        <f t="shared" si="8"/>
        <v>587.0200668896321</v>
      </c>
      <c r="F25" s="49">
        <v>58</v>
      </c>
      <c r="G25" s="21">
        <f t="shared" si="9"/>
        <v>58</v>
      </c>
      <c r="H25" s="50">
        <v>3</v>
      </c>
      <c r="I25" s="21">
        <f t="shared" si="10"/>
        <v>15</v>
      </c>
      <c r="J25" s="50">
        <v>109</v>
      </c>
      <c r="K25" s="49">
        <v>0</v>
      </c>
      <c r="L25" s="49">
        <v>0</v>
      </c>
      <c r="M25" s="3">
        <v>1</v>
      </c>
      <c r="N25" s="25">
        <f t="shared" si="11"/>
        <v>83.84615384615385</v>
      </c>
      <c r="O25" s="51">
        <v>78</v>
      </c>
      <c r="P25" s="51">
        <v>0</v>
      </c>
      <c r="Q25" s="51">
        <v>1</v>
      </c>
      <c r="R25" s="3">
        <v>0.9</v>
      </c>
      <c r="S25" s="25">
        <f t="shared" si="12"/>
        <v>78</v>
      </c>
      <c r="T25" s="50">
        <v>170</v>
      </c>
      <c r="U25" s="49">
        <v>0</v>
      </c>
      <c r="V25" s="25">
        <f t="shared" si="13"/>
        <v>100</v>
      </c>
      <c r="W25" s="49">
        <v>220</v>
      </c>
      <c r="X25" s="49">
        <v>4</v>
      </c>
      <c r="Y25" s="25">
        <f t="shared" si="14"/>
        <v>92.17391304347827</v>
      </c>
      <c r="Z25" s="95">
        <v>0.06387731481481482</v>
      </c>
      <c r="AA25" s="49">
        <v>15</v>
      </c>
      <c r="AB25" s="96">
        <f t="shared" si="15"/>
        <v>160</v>
      </c>
    </row>
    <row r="26" spans="1:28" s="5" customFormat="1" ht="12.75">
      <c r="A26" s="1">
        <v>6</v>
      </c>
      <c r="B26" s="113" t="s">
        <v>39</v>
      </c>
      <c r="C26" s="52" t="s">
        <v>17</v>
      </c>
      <c r="D26" s="53">
        <v>6</v>
      </c>
      <c r="E26" s="20">
        <f t="shared" si="8"/>
        <v>575.0633484162896</v>
      </c>
      <c r="F26" s="6">
        <v>62</v>
      </c>
      <c r="G26" s="23">
        <f t="shared" si="9"/>
        <v>62</v>
      </c>
      <c r="H26" s="22">
        <v>0</v>
      </c>
      <c r="I26" s="23">
        <f t="shared" si="10"/>
        <v>0</v>
      </c>
      <c r="J26" s="22">
        <v>92</v>
      </c>
      <c r="K26" s="6">
        <v>0</v>
      </c>
      <c r="L26" s="6">
        <v>0</v>
      </c>
      <c r="M26" s="24">
        <v>1</v>
      </c>
      <c r="N26" s="25">
        <f t="shared" si="11"/>
        <v>70.76923076923077</v>
      </c>
      <c r="O26" s="26">
        <v>67</v>
      </c>
      <c r="P26" s="26">
        <v>0</v>
      </c>
      <c r="Q26" s="26">
        <v>1</v>
      </c>
      <c r="R26" s="24">
        <v>0.9</v>
      </c>
      <c r="S26" s="25">
        <f t="shared" si="12"/>
        <v>67</v>
      </c>
      <c r="T26" s="22">
        <v>130</v>
      </c>
      <c r="U26" s="6">
        <v>1</v>
      </c>
      <c r="V26" s="25">
        <f t="shared" si="13"/>
        <v>75.29411764705883</v>
      </c>
      <c r="W26" s="6">
        <v>230</v>
      </c>
      <c r="X26" s="6">
        <v>0</v>
      </c>
      <c r="Y26" s="25">
        <f t="shared" si="14"/>
        <v>100</v>
      </c>
      <c r="Z26" s="95">
        <v>0.050034722222222223</v>
      </c>
      <c r="AA26" s="6">
        <v>15</v>
      </c>
      <c r="AB26" s="96">
        <f t="shared" si="15"/>
        <v>200</v>
      </c>
    </row>
    <row r="27" spans="1:28" s="5" customFormat="1" ht="12.75">
      <c r="A27" s="1">
        <v>7</v>
      </c>
      <c r="B27" s="113" t="s">
        <v>59</v>
      </c>
      <c r="C27" s="52" t="s">
        <v>17</v>
      </c>
      <c r="D27" s="47">
        <v>7</v>
      </c>
      <c r="E27" s="20">
        <f t="shared" si="8"/>
        <v>548.5644960325267</v>
      </c>
      <c r="F27" s="6">
        <v>59</v>
      </c>
      <c r="G27" s="23">
        <f t="shared" si="9"/>
        <v>59</v>
      </c>
      <c r="H27" s="22">
        <v>1</v>
      </c>
      <c r="I27" s="23">
        <f t="shared" si="10"/>
        <v>5</v>
      </c>
      <c r="J27" s="22">
        <v>85</v>
      </c>
      <c r="K27" s="6">
        <v>0</v>
      </c>
      <c r="L27" s="6">
        <v>0</v>
      </c>
      <c r="M27" s="24">
        <v>1</v>
      </c>
      <c r="N27" s="25">
        <f t="shared" si="11"/>
        <v>65.38461538461539</v>
      </c>
      <c r="O27" s="26">
        <v>66</v>
      </c>
      <c r="P27" s="26">
        <v>0</v>
      </c>
      <c r="Q27" s="26">
        <v>0</v>
      </c>
      <c r="R27" s="24">
        <v>1</v>
      </c>
      <c r="S27" s="25">
        <f t="shared" si="12"/>
        <v>73.33333333333333</v>
      </c>
      <c r="T27" s="22">
        <v>120</v>
      </c>
      <c r="U27" s="6">
        <v>1</v>
      </c>
      <c r="V27" s="25">
        <f t="shared" si="13"/>
        <v>69.41176470588235</v>
      </c>
      <c r="W27" s="6">
        <v>210</v>
      </c>
      <c r="X27" s="6">
        <v>1</v>
      </c>
      <c r="Y27" s="25">
        <f t="shared" si="14"/>
        <v>90.43478260869566</v>
      </c>
      <c r="Z27" s="95">
        <v>0.05423611111111112</v>
      </c>
      <c r="AA27" s="6">
        <v>15</v>
      </c>
      <c r="AB27" s="96">
        <f t="shared" si="15"/>
        <v>186</v>
      </c>
    </row>
    <row r="28" spans="1:28" s="5" customFormat="1" ht="12.75">
      <c r="A28" s="1">
        <v>8</v>
      </c>
      <c r="B28" s="116" t="s">
        <v>53</v>
      </c>
      <c r="C28" s="52" t="s">
        <v>17</v>
      </c>
      <c r="D28" s="47">
        <v>8</v>
      </c>
      <c r="E28" s="48">
        <f t="shared" si="8"/>
        <v>533.1736507311955</v>
      </c>
      <c r="F28" s="49">
        <v>67</v>
      </c>
      <c r="G28" s="21">
        <f t="shared" si="9"/>
        <v>67</v>
      </c>
      <c r="H28" s="50">
        <v>4</v>
      </c>
      <c r="I28" s="21">
        <f t="shared" si="10"/>
        <v>20</v>
      </c>
      <c r="J28" s="50">
        <v>100</v>
      </c>
      <c r="K28" s="49">
        <v>0</v>
      </c>
      <c r="L28" s="49">
        <v>1</v>
      </c>
      <c r="M28" s="3">
        <v>0.9</v>
      </c>
      <c r="N28" s="25">
        <f t="shared" si="11"/>
        <v>69.23076923076924</v>
      </c>
      <c r="O28" s="51">
        <v>72</v>
      </c>
      <c r="P28" s="51">
        <v>3</v>
      </c>
      <c r="Q28" s="51">
        <v>1</v>
      </c>
      <c r="R28" s="3">
        <v>0.8</v>
      </c>
      <c r="S28" s="25">
        <f t="shared" si="12"/>
        <v>58.666666666666664</v>
      </c>
      <c r="T28" s="50">
        <v>150</v>
      </c>
      <c r="U28" s="49">
        <v>1</v>
      </c>
      <c r="V28" s="25">
        <f t="shared" si="13"/>
        <v>87.05882352941177</v>
      </c>
      <c r="W28" s="49">
        <v>200</v>
      </c>
      <c r="X28" s="49">
        <v>2</v>
      </c>
      <c r="Y28" s="25">
        <f t="shared" si="14"/>
        <v>85.21739130434783</v>
      </c>
      <c r="Z28" s="95">
        <v>0.06832175925925926</v>
      </c>
      <c r="AA28" s="49">
        <v>15</v>
      </c>
      <c r="AB28" s="96">
        <f t="shared" si="15"/>
        <v>146</v>
      </c>
    </row>
    <row r="29" spans="1:28" s="5" customFormat="1" ht="12.75">
      <c r="A29" s="1">
        <v>9</v>
      </c>
      <c r="B29" s="103" t="s">
        <v>52</v>
      </c>
      <c r="C29" s="52" t="s">
        <v>17</v>
      </c>
      <c r="D29" s="47">
        <v>9</v>
      </c>
      <c r="E29" s="48">
        <f t="shared" si="8"/>
        <v>466.1538461538462</v>
      </c>
      <c r="F29" s="49">
        <v>74</v>
      </c>
      <c r="G29" s="21">
        <f t="shared" si="9"/>
        <v>74</v>
      </c>
      <c r="H29" s="50">
        <v>4</v>
      </c>
      <c r="I29" s="21">
        <f t="shared" si="10"/>
        <v>20</v>
      </c>
      <c r="J29" s="50">
        <v>123</v>
      </c>
      <c r="K29" s="49">
        <v>0</v>
      </c>
      <c r="L29" s="49">
        <v>1</v>
      </c>
      <c r="M29" s="3">
        <v>0.9</v>
      </c>
      <c r="N29" s="25">
        <f t="shared" si="11"/>
        <v>85.15384615384616</v>
      </c>
      <c r="O29" s="51">
        <v>87</v>
      </c>
      <c r="P29" s="51">
        <v>0</v>
      </c>
      <c r="Q29" s="51">
        <v>2</v>
      </c>
      <c r="R29" s="3">
        <v>0.9</v>
      </c>
      <c r="S29" s="25">
        <f t="shared" si="12"/>
        <v>87</v>
      </c>
      <c r="T29" s="50">
        <v>170</v>
      </c>
      <c r="U29" s="49">
        <v>0</v>
      </c>
      <c r="V29" s="25">
        <f t="shared" si="13"/>
        <v>100</v>
      </c>
      <c r="W29" s="49">
        <v>230</v>
      </c>
      <c r="X29" s="49">
        <v>0</v>
      </c>
      <c r="Y29" s="25">
        <f t="shared" si="14"/>
        <v>100</v>
      </c>
      <c r="Z29" s="95">
        <v>0</v>
      </c>
      <c r="AA29" s="49">
        <v>0</v>
      </c>
      <c r="AB29" s="96">
        <f t="shared" si="15"/>
        <v>0</v>
      </c>
    </row>
    <row r="30" spans="1:28" s="5" customFormat="1" ht="12.75">
      <c r="A30" s="1">
        <v>10</v>
      </c>
      <c r="B30" s="104" t="s">
        <v>46</v>
      </c>
      <c r="C30" s="1" t="s">
        <v>17</v>
      </c>
      <c r="D30" s="47">
        <v>10</v>
      </c>
      <c r="E30" s="48">
        <f t="shared" si="8"/>
        <v>448.2211292543773</v>
      </c>
      <c r="F30" s="49">
        <v>72</v>
      </c>
      <c r="G30" s="21">
        <f t="shared" si="9"/>
        <v>72</v>
      </c>
      <c r="H30" s="50">
        <v>5</v>
      </c>
      <c r="I30" s="21">
        <f t="shared" si="10"/>
        <v>25</v>
      </c>
      <c r="J30" s="50">
        <v>89</v>
      </c>
      <c r="K30" s="49">
        <v>0</v>
      </c>
      <c r="L30" s="49">
        <v>0</v>
      </c>
      <c r="M30" s="3">
        <v>1</v>
      </c>
      <c r="N30" s="25">
        <f t="shared" si="11"/>
        <v>68.46153846153847</v>
      </c>
      <c r="O30" s="51">
        <v>67</v>
      </c>
      <c r="P30" s="51">
        <v>0</v>
      </c>
      <c r="Q30" s="51">
        <v>1</v>
      </c>
      <c r="R30" s="3">
        <v>0.9</v>
      </c>
      <c r="S30" s="25">
        <f t="shared" si="12"/>
        <v>67</v>
      </c>
      <c r="T30" s="50">
        <v>120</v>
      </c>
      <c r="U30" s="49">
        <v>1</v>
      </c>
      <c r="V30" s="25">
        <f t="shared" si="13"/>
        <v>69.41176470588235</v>
      </c>
      <c r="W30" s="49">
        <v>150</v>
      </c>
      <c r="X30" s="49">
        <v>1</v>
      </c>
      <c r="Y30" s="25">
        <f t="shared" si="14"/>
        <v>64.34782608695652</v>
      </c>
      <c r="Z30" s="95">
        <v>0.09042824074074074</v>
      </c>
      <c r="AA30" s="49">
        <v>15</v>
      </c>
      <c r="AB30" s="96">
        <f t="shared" si="15"/>
        <v>82</v>
      </c>
    </row>
    <row r="31" spans="1:28" s="5" customFormat="1" ht="12.75">
      <c r="A31" s="1">
        <v>11</v>
      </c>
      <c r="B31" s="103" t="s">
        <v>50</v>
      </c>
      <c r="C31" s="52" t="s">
        <v>17</v>
      </c>
      <c r="D31" s="47">
        <v>11</v>
      </c>
      <c r="E31" s="48">
        <f t="shared" si="8"/>
        <v>363.80116728965834</v>
      </c>
      <c r="F31" s="49">
        <v>38</v>
      </c>
      <c r="G31" s="21">
        <f t="shared" si="9"/>
        <v>38</v>
      </c>
      <c r="H31" s="50">
        <v>3</v>
      </c>
      <c r="I31" s="21">
        <f t="shared" si="10"/>
        <v>15</v>
      </c>
      <c r="J31" s="50">
        <v>101</v>
      </c>
      <c r="K31" s="49">
        <v>0</v>
      </c>
      <c r="L31" s="49">
        <v>1</v>
      </c>
      <c r="M31" s="3">
        <v>0.9</v>
      </c>
      <c r="N31" s="25">
        <f t="shared" si="11"/>
        <v>69.92307692307692</v>
      </c>
      <c r="O31" s="51">
        <v>75</v>
      </c>
      <c r="P31" s="51">
        <v>0</v>
      </c>
      <c r="Q31" s="51">
        <v>0</v>
      </c>
      <c r="R31" s="3">
        <v>1</v>
      </c>
      <c r="S31" s="25">
        <f t="shared" si="12"/>
        <v>83.33333333333334</v>
      </c>
      <c r="T31" s="50">
        <v>130</v>
      </c>
      <c r="U31" s="49">
        <v>5</v>
      </c>
      <c r="V31" s="25">
        <f t="shared" si="13"/>
        <v>70.58823529411765</v>
      </c>
      <c r="W31" s="49">
        <v>210</v>
      </c>
      <c r="X31" s="49">
        <v>5</v>
      </c>
      <c r="Y31" s="25">
        <f t="shared" si="14"/>
        <v>86.95652173913044</v>
      </c>
      <c r="Z31" s="95">
        <v>0.049490740740740745</v>
      </c>
      <c r="AA31" s="49">
        <v>6</v>
      </c>
      <c r="AB31" s="96">
        <f t="shared" si="15"/>
        <v>0</v>
      </c>
    </row>
    <row r="32" spans="1:28" s="7" customFormat="1" ht="12.75">
      <c r="A32" s="1">
        <v>12</v>
      </c>
      <c r="B32" s="6" t="s">
        <v>41</v>
      </c>
      <c r="C32" s="1" t="s">
        <v>17</v>
      </c>
      <c r="D32" s="47">
        <v>12</v>
      </c>
      <c r="E32" s="48">
        <f t="shared" si="8"/>
        <v>360.17181454521614</v>
      </c>
      <c r="F32" s="49">
        <v>45</v>
      </c>
      <c r="G32" s="21">
        <f t="shared" si="9"/>
        <v>45</v>
      </c>
      <c r="H32" s="50">
        <v>0</v>
      </c>
      <c r="I32" s="21">
        <f t="shared" si="10"/>
        <v>0</v>
      </c>
      <c r="J32" s="50">
        <v>85</v>
      </c>
      <c r="K32" s="49">
        <v>0</v>
      </c>
      <c r="L32" s="49">
        <v>2</v>
      </c>
      <c r="M32" s="3">
        <v>0.9</v>
      </c>
      <c r="N32" s="25">
        <f t="shared" si="11"/>
        <v>58.84615384615385</v>
      </c>
      <c r="O32" s="51">
        <v>75</v>
      </c>
      <c r="P32" s="51">
        <v>0</v>
      </c>
      <c r="Q32" s="51">
        <v>0</v>
      </c>
      <c r="R32" s="3">
        <v>1</v>
      </c>
      <c r="S32" s="25">
        <f t="shared" si="12"/>
        <v>83.33333333333334</v>
      </c>
      <c r="T32" s="50">
        <v>140</v>
      </c>
      <c r="U32" s="49">
        <v>5</v>
      </c>
      <c r="V32" s="25">
        <f t="shared" si="13"/>
        <v>76.47058823529412</v>
      </c>
      <c r="W32" s="49">
        <v>230</v>
      </c>
      <c r="X32" s="49">
        <v>4</v>
      </c>
      <c r="Y32" s="25">
        <f t="shared" si="14"/>
        <v>96.52173913043478</v>
      </c>
      <c r="Z32" s="95">
        <v>0.047824074074074074</v>
      </c>
      <c r="AA32" s="49">
        <v>6</v>
      </c>
      <c r="AB32" s="96">
        <f t="shared" si="15"/>
        <v>0</v>
      </c>
    </row>
    <row r="33" spans="1:28" s="5" customFormat="1" ht="12.75">
      <c r="A33" s="1">
        <v>13</v>
      </c>
      <c r="B33" s="6" t="s">
        <v>48</v>
      </c>
      <c r="C33" s="52" t="s">
        <v>17</v>
      </c>
      <c r="D33" s="47">
        <v>13</v>
      </c>
      <c r="E33" s="48">
        <f t="shared" si="8"/>
        <v>256</v>
      </c>
      <c r="F33" s="49">
        <v>32</v>
      </c>
      <c r="G33" s="21">
        <f t="shared" si="9"/>
        <v>32</v>
      </c>
      <c r="H33" s="50">
        <v>6</v>
      </c>
      <c r="I33" s="21">
        <f t="shared" si="10"/>
        <v>30</v>
      </c>
      <c r="J33" s="50">
        <v>0</v>
      </c>
      <c r="K33" s="49">
        <v>0</v>
      </c>
      <c r="L33" s="49">
        <v>0</v>
      </c>
      <c r="M33" s="3">
        <v>0</v>
      </c>
      <c r="N33" s="25">
        <f t="shared" si="11"/>
        <v>0</v>
      </c>
      <c r="O33" s="51">
        <v>34</v>
      </c>
      <c r="P33" s="51">
        <v>0</v>
      </c>
      <c r="Q33" s="51">
        <v>2</v>
      </c>
      <c r="R33" s="3">
        <v>0.9</v>
      </c>
      <c r="S33" s="25">
        <f t="shared" si="12"/>
        <v>34</v>
      </c>
      <c r="T33" s="50">
        <v>0</v>
      </c>
      <c r="U33" s="49">
        <v>0</v>
      </c>
      <c r="V33" s="25">
        <f t="shared" si="13"/>
        <v>0</v>
      </c>
      <c r="W33" s="49">
        <v>0</v>
      </c>
      <c r="X33" s="49">
        <v>0</v>
      </c>
      <c r="Y33" s="25">
        <f t="shared" si="14"/>
        <v>0</v>
      </c>
      <c r="Z33" s="95">
        <v>0.06387731481481482</v>
      </c>
      <c r="AA33" s="49">
        <v>15</v>
      </c>
      <c r="AB33" s="96">
        <f t="shared" si="15"/>
        <v>160</v>
      </c>
    </row>
    <row r="34" spans="1:28" s="5" customFormat="1" ht="12.75">
      <c r="A34" s="1">
        <v>14</v>
      </c>
      <c r="B34" s="103" t="s">
        <v>51</v>
      </c>
      <c r="C34" s="52" t="s">
        <v>17</v>
      </c>
      <c r="D34" s="47">
        <v>14</v>
      </c>
      <c r="E34" s="48">
        <f t="shared" si="8"/>
        <v>203.92307692307693</v>
      </c>
      <c r="F34" s="49">
        <v>55</v>
      </c>
      <c r="G34" s="21">
        <f t="shared" si="9"/>
        <v>55</v>
      </c>
      <c r="H34" s="50">
        <v>3</v>
      </c>
      <c r="I34" s="21">
        <f t="shared" si="10"/>
        <v>15</v>
      </c>
      <c r="J34" s="50">
        <v>88</v>
      </c>
      <c r="K34" s="49">
        <v>0</v>
      </c>
      <c r="L34" s="49">
        <v>3</v>
      </c>
      <c r="M34" s="3">
        <v>0.9</v>
      </c>
      <c r="N34" s="25">
        <f t="shared" si="11"/>
        <v>60.92307692307693</v>
      </c>
      <c r="O34" s="51">
        <v>73</v>
      </c>
      <c r="P34" s="51">
        <v>0</v>
      </c>
      <c r="Q34" s="51">
        <v>1</v>
      </c>
      <c r="R34" s="3">
        <v>0.9</v>
      </c>
      <c r="S34" s="25">
        <f t="shared" si="12"/>
        <v>73</v>
      </c>
      <c r="T34" s="50">
        <v>0</v>
      </c>
      <c r="U34" s="49">
        <v>0</v>
      </c>
      <c r="V34" s="25">
        <f t="shared" si="13"/>
        <v>0</v>
      </c>
      <c r="W34" s="49">
        <v>0</v>
      </c>
      <c r="X34" s="49">
        <v>0</v>
      </c>
      <c r="Y34" s="25">
        <f t="shared" si="14"/>
        <v>0</v>
      </c>
      <c r="Z34" s="95">
        <v>0</v>
      </c>
      <c r="AA34" s="49">
        <v>0</v>
      </c>
      <c r="AB34" s="96">
        <f t="shared" si="15"/>
        <v>0</v>
      </c>
    </row>
    <row r="35" spans="1:28" s="5" customFormat="1" ht="12.75">
      <c r="A35" s="1">
        <v>15</v>
      </c>
      <c r="B35" s="6" t="s">
        <v>44</v>
      </c>
      <c r="C35" s="52" t="s">
        <v>17</v>
      </c>
      <c r="D35" s="47">
        <v>15</v>
      </c>
      <c r="E35" s="20">
        <f t="shared" si="8"/>
        <v>186.17194570135746</v>
      </c>
      <c r="F35" s="6">
        <v>0</v>
      </c>
      <c r="G35" s="21">
        <f t="shared" si="9"/>
        <v>0</v>
      </c>
      <c r="H35" s="22">
        <v>1</v>
      </c>
      <c r="I35" s="21">
        <f t="shared" si="10"/>
        <v>5</v>
      </c>
      <c r="J35" s="22">
        <v>74</v>
      </c>
      <c r="K35" s="6">
        <v>0</v>
      </c>
      <c r="L35" s="6">
        <v>3</v>
      </c>
      <c r="M35" s="24">
        <v>0.9</v>
      </c>
      <c r="N35" s="25">
        <f t="shared" si="11"/>
        <v>51.230769230769226</v>
      </c>
      <c r="O35" s="26">
        <v>57</v>
      </c>
      <c r="P35" s="26">
        <v>0</v>
      </c>
      <c r="Q35" s="26">
        <v>2</v>
      </c>
      <c r="R35" s="24">
        <v>0.9</v>
      </c>
      <c r="S35" s="25">
        <f t="shared" si="12"/>
        <v>57</v>
      </c>
      <c r="T35" s="22">
        <v>130</v>
      </c>
      <c r="U35" s="6">
        <v>3</v>
      </c>
      <c r="V35" s="25">
        <f t="shared" si="13"/>
        <v>72.94117647058823</v>
      </c>
      <c r="W35" s="6">
        <v>0</v>
      </c>
      <c r="X35" s="6">
        <v>0</v>
      </c>
      <c r="Y35" s="25">
        <f t="shared" si="14"/>
        <v>0</v>
      </c>
      <c r="Z35" s="95">
        <v>0</v>
      </c>
      <c r="AA35" s="6">
        <v>0</v>
      </c>
      <c r="AB35" s="96">
        <f t="shared" si="15"/>
        <v>0</v>
      </c>
    </row>
    <row r="36" spans="1:28" s="5" customFormat="1" ht="12.75">
      <c r="A36" s="1">
        <v>16</v>
      </c>
      <c r="B36" s="103" t="s">
        <v>64</v>
      </c>
      <c r="C36" s="52" t="s">
        <v>17</v>
      </c>
      <c r="D36" s="47">
        <v>16</v>
      </c>
      <c r="E36" s="48">
        <f t="shared" si="8"/>
        <v>158</v>
      </c>
      <c r="F36" s="49">
        <v>63</v>
      </c>
      <c r="G36" s="21">
        <f t="shared" si="9"/>
        <v>63</v>
      </c>
      <c r="H36" s="50">
        <v>3</v>
      </c>
      <c r="I36" s="21">
        <f t="shared" si="10"/>
        <v>15</v>
      </c>
      <c r="J36" s="50">
        <v>0</v>
      </c>
      <c r="K36" s="49">
        <v>0</v>
      </c>
      <c r="L36" s="49">
        <v>0</v>
      </c>
      <c r="M36" s="3">
        <v>0</v>
      </c>
      <c r="N36" s="25">
        <f t="shared" si="11"/>
        <v>0</v>
      </c>
      <c r="O36" s="51">
        <v>0</v>
      </c>
      <c r="P36" s="51">
        <v>0</v>
      </c>
      <c r="Q36" s="51">
        <v>0</v>
      </c>
      <c r="R36" s="3">
        <v>0</v>
      </c>
      <c r="S36" s="25">
        <f t="shared" si="12"/>
        <v>0</v>
      </c>
      <c r="T36" s="50">
        <v>0</v>
      </c>
      <c r="U36" s="49">
        <v>0</v>
      </c>
      <c r="V36" s="25">
        <f t="shared" si="13"/>
        <v>0</v>
      </c>
      <c r="W36" s="49">
        <v>0</v>
      </c>
      <c r="X36" s="49">
        <v>0</v>
      </c>
      <c r="Y36" s="25">
        <f t="shared" si="14"/>
        <v>0</v>
      </c>
      <c r="Z36" s="95">
        <v>0.09135416666666667</v>
      </c>
      <c r="AA36" s="49">
        <v>15</v>
      </c>
      <c r="AB36" s="96">
        <f t="shared" si="15"/>
        <v>80</v>
      </c>
    </row>
    <row r="37" spans="1:28" s="5" customFormat="1" ht="12.75">
      <c r="A37" s="1">
        <v>17</v>
      </c>
      <c r="B37" s="6" t="s">
        <v>43</v>
      </c>
      <c r="C37" s="52" t="s">
        <v>17</v>
      </c>
      <c r="D37" s="47">
        <v>17</v>
      </c>
      <c r="E37" s="20">
        <f t="shared" si="8"/>
        <v>125.12709030100335</v>
      </c>
      <c r="F37" s="6">
        <v>12</v>
      </c>
      <c r="G37" s="23">
        <f t="shared" si="9"/>
        <v>12</v>
      </c>
      <c r="H37" s="22">
        <v>3</v>
      </c>
      <c r="I37" s="23">
        <f t="shared" si="10"/>
        <v>15</v>
      </c>
      <c r="J37" s="22">
        <v>50</v>
      </c>
      <c r="K37" s="6">
        <v>0</v>
      </c>
      <c r="L37" s="6">
        <v>2</v>
      </c>
      <c r="M37" s="24">
        <v>0.2</v>
      </c>
      <c r="N37" s="25">
        <f t="shared" si="11"/>
        <v>7.692307692307693</v>
      </c>
      <c r="O37" s="26">
        <v>40</v>
      </c>
      <c r="P37" s="26">
        <v>0</v>
      </c>
      <c r="Q37" s="26">
        <v>3</v>
      </c>
      <c r="R37" s="24">
        <v>0.9</v>
      </c>
      <c r="S37" s="25">
        <f t="shared" si="12"/>
        <v>40</v>
      </c>
      <c r="T37" s="22">
        <v>100</v>
      </c>
      <c r="U37" s="6">
        <v>6</v>
      </c>
      <c r="V37" s="25">
        <f t="shared" si="13"/>
        <v>0</v>
      </c>
      <c r="W37" s="6">
        <v>120</v>
      </c>
      <c r="X37" s="6">
        <v>2</v>
      </c>
      <c r="Y37" s="25">
        <f t="shared" si="14"/>
        <v>50.43478260869565</v>
      </c>
      <c r="Z37" s="95">
        <v>0.0508912037037037</v>
      </c>
      <c r="AA37" s="6">
        <v>5</v>
      </c>
      <c r="AB37" s="96">
        <f t="shared" si="15"/>
        <v>0</v>
      </c>
    </row>
    <row r="38" spans="1:28" s="5" customFormat="1" ht="12.75">
      <c r="A38" s="1">
        <v>18</v>
      </c>
      <c r="B38" s="6" t="s">
        <v>42</v>
      </c>
      <c r="C38" s="52" t="s">
        <v>17</v>
      </c>
      <c r="D38" s="47">
        <v>18</v>
      </c>
      <c r="E38" s="20">
        <f t="shared" si="8"/>
        <v>75</v>
      </c>
      <c r="F38" s="6">
        <v>40</v>
      </c>
      <c r="G38" s="23">
        <f t="shared" si="9"/>
        <v>40</v>
      </c>
      <c r="H38" s="22">
        <v>7</v>
      </c>
      <c r="I38" s="23">
        <f t="shared" si="10"/>
        <v>35</v>
      </c>
      <c r="J38" s="22">
        <v>0</v>
      </c>
      <c r="K38" s="6">
        <v>0</v>
      </c>
      <c r="L38" s="6">
        <v>0</v>
      </c>
      <c r="M38" s="24">
        <v>0</v>
      </c>
      <c r="N38" s="25">
        <f t="shared" si="11"/>
        <v>0</v>
      </c>
      <c r="O38" s="26">
        <v>0</v>
      </c>
      <c r="P38" s="26">
        <v>0</v>
      </c>
      <c r="Q38" s="26">
        <v>0</v>
      </c>
      <c r="R38" s="24">
        <v>0</v>
      </c>
      <c r="S38" s="25">
        <f t="shared" si="12"/>
        <v>0</v>
      </c>
      <c r="T38" s="22">
        <v>0</v>
      </c>
      <c r="U38" s="6">
        <v>0</v>
      </c>
      <c r="V38" s="25">
        <f t="shared" si="13"/>
        <v>0</v>
      </c>
      <c r="W38" s="6">
        <v>0</v>
      </c>
      <c r="X38" s="6">
        <v>0</v>
      </c>
      <c r="Y38" s="25">
        <f t="shared" si="14"/>
        <v>0</v>
      </c>
      <c r="Z38" s="95">
        <v>0.09085648148148147</v>
      </c>
      <c r="AA38" s="6">
        <v>7</v>
      </c>
      <c r="AB38" s="96">
        <f t="shared" si="15"/>
        <v>0</v>
      </c>
    </row>
    <row r="39" spans="1:28" s="5" customFormat="1" ht="13.5" thickBot="1">
      <c r="A39" s="2">
        <v>19</v>
      </c>
      <c r="B39" s="130" t="s">
        <v>68</v>
      </c>
      <c r="C39" s="9" t="s">
        <v>17</v>
      </c>
      <c r="D39" s="54">
        <v>19</v>
      </c>
      <c r="E39" s="55">
        <f t="shared" si="8"/>
        <v>67.44444444444444</v>
      </c>
      <c r="F39" s="36">
        <v>43</v>
      </c>
      <c r="G39" s="35">
        <f t="shared" si="9"/>
        <v>43</v>
      </c>
      <c r="H39" s="37">
        <v>0</v>
      </c>
      <c r="I39" s="35">
        <f t="shared" si="10"/>
        <v>0</v>
      </c>
      <c r="J39" s="37">
        <v>0</v>
      </c>
      <c r="K39" s="36">
        <v>0</v>
      </c>
      <c r="L39" s="36">
        <v>0</v>
      </c>
      <c r="M39" s="38">
        <v>0</v>
      </c>
      <c r="N39" s="15">
        <f t="shared" si="11"/>
        <v>0</v>
      </c>
      <c r="O39" s="39">
        <v>22</v>
      </c>
      <c r="P39" s="39">
        <v>0</v>
      </c>
      <c r="Q39" s="39">
        <v>0</v>
      </c>
      <c r="R39" s="38">
        <v>1</v>
      </c>
      <c r="S39" s="15">
        <f t="shared" si="12"/>
        <v>24.444444444444443</v>
      </c>
      <c r="T39" s="37">
        <v>0</v>
      </c>
      <c r="U39" s="36">
        <v>0</v>
      </c>
      <c r="V39" s="15">
        <f t="shared" si="13"/>
        <v>0</v>
      </c>
      <c r="W39" s="36">
        <v>0</v>
      </c>
      <c r="X39" s="36">
        <v>0</v>
      </c>
      <c r="Y39" s="15">
        <f t="shared" si="14"/>
        <v>0</v>
      </c>
      <c r="Z39" s="74">
        <v>0.04628472222222222</v>
      </c>
      <c r="AA39" s="36">
        <v>6</v>
      </c>
      <c r="AB39" s="75">
        <f t="shared" si="15"/>
        <v>0</v>
      </c>
    </row>
    <row r="41" spans="1:26" ht="12.75">
      <c r="A41" s="59" t="s">
        <v>30</v>
      </c>
      <c r="V41" s="60" t="s">
        <v>38</v>
      </c>
      <c r="Z41" s="61"/>
    </row>
    <row r="42" spans="1:26" ht="12.75">
      <c r="A42" s="56" t="s">
        <v>35</v>
      </c>
      <c r="V42" s="124"/>
      <c r="Z42" s="61"/>
    </row>
    <row r="43" spans="1:26" ht="12.75">
      <c r="A43" s="56" t="s">
        <v>37</v>
      </c>
      <c r="V43" s="124" t="s">
        <v>36</v>
      </c>
      <c r="Z43" s="61"/>
    </row>
    <row r="44" spans="1:26" ht="12.75">
      <c r="A44" s="56"/>
      <c r="J44" s="124"/>
      <c r="Z44" s="61"/>
    </row>
    <row r="45" spans="10:26" ht="12.75">
      <c r="J45" s="124"/>
      <c r="Z45" s="61"/>
    </row>
    <row r="46" spans="1:26" ht="12.75">
      <c r="A46" s="56"/>
      <c r="Z46" s="61"/>
    </row>
    <row r="49" spans="2:5" ht="12.75">
      <c r="B49" s="8"/>
      <c r="E49" s="8"/>
    </row>
    <row r="50" spans="2:5" ht="12.75">
      <c r="B50" s="5"/>
      <c r="E50" s="5"/>
    </row>
    <row r="51" spans="1:26" ht="12.75">
      <c r="A51" s="56"/>
      <c r="B51" s="5"/>
      <c r="E51" s="5"/>
      <c r="Z51" s="61"/>
    </row>
    <row r="52" spans="1:26" ht="12.75">
      <c r="A52" s="56"/>
      <c r="B52"/>
      <c r="E52"/>
      <c r="Z52" s="61"/>
    </row>
    <row r="53" spans="1:26" ht="12.75">
      <c r="A53" s="56"/>
      <c r="B53" s="5"/>
      <c r="E53" s="5"/>
      <c r="Z53" s="61"/>
    </row>
    <row r="54" spans="1:26" ht="12.75">
      <c r="A54" s="56"/>
      <c r="B54" s="8"/>
      <c r="Z54" s="61"/>
    </row>
    <row r="55" spans="1:26" ht="12.75">
      <c r="A55" s="56"/>
      <c r="B55" s="8"/>
      <c r="Z55" s="61"/>
    </row>
    <row r="56" spans="1:26" ht="12.75">
      <c r="A56" s="56"/>
      <c r="B56" s="4"/>
      <c r="Z56" s="61"/>
    </row>
    <row r="57" spans="1:26" ht="12.75">
      <c r="A57" s="56"/>
      <c r="B57" s="5"/>
      <c r="Z57" s="61"/>
    </row>
    <row r="58" spans="1:26" ht="12.75">
      <c r="A58" s="56"/>
      <c r="B58"/>
      <c r="Z58" s="61"/>
    </row>
    <row r="59" spans="1:26" ht="12.75">
      <c r="A59" s="56"/>
      <c r="B59" s="5"/>
      <c r="Z59" s="61"/>
    </row>
    <row r="60" spans="1:26" ht="12.75">
      <c r="A60" s="56"/>
      <c r="B60" s="5"/>
      <c r="Z60" s="61"/>
    </row>
    <row r="61" spans="1:26" ht="12.75">
      <c r="A61" s="56"/>
      <c r="B61" s="5"/>
      <c r="Z61" s="61"/>
    </row>
    <row r="62" spans="1:26" ht="12.75">
      <c r="A62" s="56"/>
      <c r="B62" s="5"/>
      <c r="Z62" s="61"/>
    </row>
    <row r="63" spans="1:26" ht="12.75">
      <c r="A63" s="56"/>
      <c r="Z63" s="61"/>
    </row>
    <row r="64" spans="1:26" ht="12.75">
      <c r="A64" s="56"/>
      <c r="Z64" s="61"/>
    </row>
    <row r="65" spans="1:26" ht="12.75">
      <c r="A65" s="56"/>
      <c r="Z65" s="61"/>
    </row>
    <row r="66" spans="1:26" ht="12.75">
      <c r="A66" s="56"/>
      <c r="Z66" s="61"/>
    </row>
    <row r="67" spans="1:26" ht="12.75">
      <c r="A67" s="56"/>
      <c r="Z67" s="61"/>
    </row>
    <row r="68" spans="1:26" ht="12.75">
      <c r="A68" s="56"/>
      <c r="Z68" s="61"/>
    </row>
    <row r="69" spans="1:26" ht="12.75">
      <c r="A69" s="56"/>
      <c r="Z69" s="61"/>
    </row>
    <row r="70" spans="1:26" ht="12.75">
      <c r="A70" s="56"/>
      <c r="B70" s="4"/>
      <c r="Z70" s="61"/>
    </row>
    <row r="71" spans="1:26" ht="12.75">
      <c r="A71" s="56"/>
      <c r="Z71" s="61"/>
    </row>
    <row r="72" spans="1:26" ht="12.75">
      <c r="A72" s="56"/>
      <c r="Z72" s="61"/>
    </row>
    <row r="73" ht="12.75">
      <c r="Z73" s="61"/>
    </row>
    <row r="74" ht="12.75">
      <c r="Z74" s="61"/>
    </row>
    <row r="75" ht="12.75">
      <c r="Z75" s="61"/>
    </row>
    <row r="76" ht="12.75">
      <c r="Z76" s="61"/>
    </row>
    <row r="77" ht="12.75">
      <c r="Z77" s="61"/>
    </row>
    <row r="78" ht="12.75">
      <c r="Z78" s="61"/>
    </row>
    <row r="79" ht="12.75">
      <c r="Z79" s="61"/>
    </row>
    <row r="80" ht="12.75">
      <c r="Z80" s="61"/>
    </row>
    <row r="81" spans="1:26" ht="12.75">
      <c r="A81" s="56"/>
      <c r="B81" s="27"/>
      <c r="Z81" s="61"/>
    </row>
    <row r="82" spans="1:26" ht="12.75">
      <c r="A82" s="56"/>
      <c r="B82" s="27"/>
      <c r="Z82" s="61"/>
    </row>
    <row r="83" spans="1:26" ht="12.75">
      <c r="A83" s="56"/>
      <c r="B83" s="4"/>
      <c r="Z83" s="61"/>
    </row>
    <row r="84" spans="1:26" ht="12.75">
      <c r="A84" s="56"/>
      <c r="Z84" s="61"/>
    </row>
    <row r="85" spans="2:26" ht="12.75">
      <c r="B85" s="4"/>
      <c r="Z85" s="61"/>
    </row>
    <row r="86" spans="2:26" ht="12.75">
      <c r="B86" s="4"/>
      <c r="Z86" s="61"/>
    </row>
    <row r="87" spans="2:26" ht="12.75">
      <c r="B87" s="27"/>
      <c r="Z87" s="61"/>
    </row>
    <row r="88" ht="12.75">
      <c r="Z88" s="61"/>
    </row>
    <row r="89" spans="2:26" ht="12.75">
      <c r="B89" s="4"/>
      <c r="Z89" s="61"/>
    </row>
    <row r="90" ht="12.75">
      <c r="Z90" s="61"/>
    </row>
    <row r="91" spans="2:26" ht="12.75">
      <c r="B91" s="4"/>
      <c r="Z91" s="61"/>
    </row>
    <row r="92" spans="2:26" ht="12.75">
      <c r="B92" s="62"/>
      <c r="Z92" s="61"/>
    </row>
    <row r="93" ht="12.75">
      <c r="Z93" s="61"/>
    </row>
    <row r="94" ht="12.75">
      <c r="Z94" s="61"/>
    </row>
    <row r="95" ht="12.75">
      <c r="Z95" s="61"/>
    </row>
    <row r="96" spans="2:26" ht="12.75">
      <c r="B96" s="62"/>
      <c r="Z96" s="61"/>
    </row>
    <row r="97" spans="2:26" ht="12.75">
      <c r="B97" s="62"/>
      <c r="Z97" s="61"/>
    </row>
    <row r="98" spans="2:26" ht="12.75">
      <c r="B98" s="62"/>
      <c r="Z98" s="61"/>
    </row>
    <row r="99" spans="2:26" ht="12.75">
      <c r="B99" s="62"/>
      <c r="Z99" s="61"/>
    </row>
    <row r="100" spans="2:26" ht="12.75">
      <c r="B100" s="62"/>
      <c r="Z100" s="61"/>
    </row>
    <row r="101" spans="2:26" ht="12.75">
      <c r="B101" s="62"/>
      <c r="Z101" s="61"/>
    </row>
    <row r="102" spans="2:26" ht="12.75">
      <c r="B102" s="62"/>
      <c r="Z102" s="61"/>
    </row>
    <row r="103" spans="2:26" ht="12.75">
      <c r="B103" s="62"/>
      <c r="Z103" s="61"/>
    </row>
    <row r="104" spans="2:26" ht="12.75">
      <c r="B104" s="62"/>
      <c r="Z104" s="61"/>
    </row>
    <row r="105" spans="2:26" ht="12.75">
      <c r="B105" s="62"/>
      <c r="Z105" s="61"/>
    </row>
    <row r="106" spans="2:26" ht="12.75">
      <c r="B106" s="62"/>
      <c r="Z106" s="61"/>
    </row>
    <row r="107" spans="2:26" ht="12.75">
      <c r="B107" s="62"/>
      <c r="Z107" s="61"/>
    </row>
    <row r="108" spans="2:26" ht="12.75">
      <c r="B108" s="62"/>
      <c r="Z108" s="61"/>
    </row>
    <row r="109" spans="2:26" ht="12.75">
      <c r="B109" s="62"/>
      <c r="Z109" s="61"/>
    </row>
    <row r="110" spans="2:26" ht="12.75">
      <c r="B110" s="62"/>
      <c r="Z110" s="61"/>
    </row>
    <row r="111" ht="12.75">
      <c r="B111" s="62"/>
    </row>
    <row r="112" ht="12.75">
      <c r="B112" s="62"/>
    </row>
    <row r="113" ht="12.75">
      <c r="B113" s="62"/>
    </row>
    <row r="114" ht="12.75">
      <c r="B114" s="62"/>
    </row>
    <row r="115" ht="12.75">
      <c r="B115" s="62"/>
    </row>
    <row r="116" ht="12.75">
      <c r="B116" s="62"/>
    </row>
    <row r="117" ht="12.75">
      <c r="B117" s="62"/>
    </row>
    <row r="118" ht="12.75">
      <c r="B118" s="62"/>
    </row>
    <row r="119" ht="12.75">
      <c r="B119" s="62"/>
    </row>
    <row r="120" ht="12.75">
      <c r="B120" s="62"/>
    </row>
    <row r="121" ht="12.75">
      <c r="B121" s="62"/>
    </row>
    <row r="122" ht="12.75">
      <c r="B122" s="62"/>
    </row>
    <row r="123" ht="12.75">
      <c r="B123" s="62"/>
    </row>
    <row r="124" ht="12.75">
      <c r="B124" s="62"/>
    </row>
    <row r="125" ht="12.75">
      <c r="B125" s="62"/>
    </row>
    <row r="126" ht="12.75">
      <c r="B126" s="62"/>
    </row>
    <row r="127" ht="12.75">
      <c r="B127" s="62"/>
    </row>
    <row r="128" ht="12.75">
      <c r="B128" s="62"/>
    </row>
    <row r="129" ht="12.75">
      <c r="B129" s="62"/>
    </row>
    <row r="130" ht="12.75">
      <c r="B130" s="62"/>
    </row>
    <row r="131" ht="12.75">
      <c r="B131" s="62"/>
    </row>
    <row r="132" ht="12.75">
      <c r="B132" s="62"/>
    </row>
    <row r="133" ht="12.75">
      <c r="B133" s="62"/>
    </row>
    <row r="134" ht="12.75">
      <c r="B134" s="62"/>
    </row>
    <row r="135" ht="12.75">
      <c r="B135" s="62"/>
    </row>
    <row r="136" ht="12.75">
      <c r="B136" s="62"/>
    </row>
    <row r="137" ht="12.75">
      <c r="B137" s="62"/>
    </row>
    <row r="138" ht="12.75">
      <c r="B138" s="62"/>
    </row>
    <row r="139" ht="12.75">
      <c r="B139" s="62"/>
    </row>
    <row r="140" ht="12.75">
      <c r="B140" s="62"/>
    </row>
    <row r="141" ht="12.75">
      <c r="B141" s="62"/>
    </row>
    <row r="142" ht="12.75">
      <c r="B142" s="62"/>
    </row>
    <row r="143" ht="12.75">
      <c r="B143" s="62"/>
    </row>
    <row r="144" ht="12.75">
      <c r="B144" s="62"/>
    </row>
    <row r="145" ht="12.75">
      <c r="B145" s="62"/>
    </row>
    <row r="146" ht="12.75">
      <c r="B146" s="62"/>
    </row>
    <row r="147" ht="12.75">
      <c r="B147" s="62"/>
    </row>
    <row r="148" ht="12.75">
      <c r="B148" s="62"/>
    </row>
    <row r="149" ht="12.75">
      <c r="B149" s="62"/>
    </row>
    <row r="150" ht="12.75">
      <c r="B150" s="62"/>
    </row>
    <row r="151" ht="12.75">
      <c r="B151" s="62"/>
    </row>
    <row r="152" ht="12.75">
      <c r="B152" s="62"/>
    </row>
    <row r="153" ht="12.75">
      <c r="B153" s="62"/>
    </row>
    <row r="154" ht="12.75">
      <c r="B154" s="62"/>
    </row>
    <row r="155" ht="12.75">
      <c r="B155" s="62"/>
    </row>
    <row r="156" ht="12.75">
      <c r="B156" s="62"/>
    </row>
    <row r="157" ht="12.75">
      <c r="B157" s="62"/>
    </row>
    <row r="158" ht="12.75">
      <c r="B158" s="62"/>
    </row>
    <row r="159" ht="12.75">
      <c r="B159" s="62"/>
    </row>
    <row r="160" ht="12.75">
      <c r="B160" s="62"/>
    </row>
    <row r="161" ht="12.75">
      <c r="B161" s="62"/>
    </row>
    <row r="162" ht="12.75">
      <c r="B162" s="62"/>
    </row>
    <row r="163" ht="12.75">
      <c r="B163" s="62"/>
    </row>
    <row r="164" ht="12.75">
      <c r="B164" s="62"/>
    </row>
    <row r="165" ht="12.75">
      <c r="B165" s="62"/>
    </row>
    <row r="166" ht="12.75">
      <c r="B166" s="62"/>
    </row>
    <row r="167" ht="12.75">
      <c r="B167" s="62"/>
    </row>
    <row r="168" ht="12.75">
      <c r="B168" s="62"/>
    </row>
    <row r="169" ht="12.75">
      <c r="B169" s="62"/>
    </row>
    <row r="170" ht="12.75">
      <c r="B170" s="62"/>
    </row>
    <row r="171" ht="12.75">
      <c r="B171" s="62"/>
    </row>
    <row r="172" ht="12.75">
      <c r="B172" s="62"/>
    </row>
    <row r="173" ht="12.75">
      <c r="B173" s="62"/>
    </row>
    <row r="174" ht="12.75">
      <c r="B174" s="62"/>
    </row>
    <row r="175" ht="12.75">
      <c r="B175" s="62"/>
    </row>
  </sheetData>
  <mergeCells count="38">
    <mergeCell ref="W3:W5"/>
    <mergeCell ref="X3:X5"/>
    <mergeCell ref="Y3:Y5"/>
    <mergeCell ref="Z3:AA3"/>
    <mergeCell ref="Z4:AA4"/>
    <mergeCell ref="S3:S5"/>
    <mergeCell ref="T3:T5"/>
    <mergeCell ref="U3:U5"/>
    <mergeCell ref="V3:V5"/>
    <mergeCell ref="O3:O5"/>
    <mergeCell ref="P3:P5"/>
    <mergeCell ref="Q3:Q5"/>
    <mergeCell ref="R3:R5"/>
    <mergeCell ref="L3:L5"/>
    <mergeCell ref="M3:M5"/>
    <mergeCell ref="N3:N5"/>
    <mergeCell ref="J2:N2"/>
    <mergeCell ref="J3:J5"/>
    <mergeCell ref="K3:K5"/>
    <mergeCell ref="J1:S1"/>
    <mergeCell ref="T1:Y1"/>
    <mergeCell ref="Z1:AB1"/>
    <mergeCell ref="Z2:AA2"/>
    <mergeCell ref="O2:S2"/>
    <mergeCell ref="T2:V2"/>
    <mergeCell ref="W2:Y2"/>
    <mergeCell ref="F1:G2"/>
    <mergeCell ref="F3:F5"/>
    <mergeCell ref="G3:G5"/>
    <mergeCell ref="H1:I2"/>
    <mergeCell ref="H3:H5"/>
    <mergeCell ref="I3:I5"/>
    <mergeCell ref="A1:A5"/>
    <mergeCell ref="D1:E2"/>
    <mergeCell ref="D3:D5"/>
    <mergeCell ref="E3:E5"/>
    <mergeCell ref="B1:B5"/>
    <mergeCell ref="C1:C5"/>
  </mergeCells>
  <printOptions horizontalCentered="1" verticalCentered="1"/>
  <pageMargins left="0.3937007874015748" right="0.3937007874015748" top="1.1811023622047245" bottom="0.984251968503937" header="0.5118110236220472" footer="0.5118110236220472"/>
  <pageSetup fitToHeight="1" fitToWidth="1" horizontalDpi="300" verticalDpi="300" orientation="landscape" paperSize="9" scale="73" r:id="rId1"/>
  <headerFooter alignWithMargins="0">
    <oddHeader>&amp;C&amp;"Arial,Félkövér"&amp;12"GYŐRÖK IMRE"
Nosztalgia Rádiótöbbtusa Emlékverseny 2009
&amp;"Arial,Normál"&amp;10Balatonfűzfő, 2009. augusztus 14-15-16.
Egyéni végleges eredmények listája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6"/>
  <sheetViews>
    <sheetView workbookViewId="0" topLeftCell="A2">
      <selection activeCell="E33" sqref="E33"/>
    </sheetView>
  </sheetViews>
  <sheetFormatPr defaultColWidth="9.140625" defaultRowHeight="12.75"/>
  <cols>
    <col min="1" max="1" width="11.28125" style="41" bestFit="1" customWidth="1"/>
    <col min="2" max="2" width="20.8515625" style="41" bestFit="1" customWidth="1"/>
    <col min="3" max="3" width="11.57421875" style="41" customWidth="1"/>
    <col min="4" max="4" width="11.28125" style="41" customWidth="1"/>
    <col min="5" max="5" width="8.7109375" style="41" bestFit="1" customWidth="1"/>
    <col min="6" max="6" width="11.00390625" style="57" customWidth="1"/>
    <col min="7" max="7" width="3.8515625" style="41" bestFit="1" customWidth="1"/>
    <col min="8" max="8" width="4.8515625" style="41" bestFit="1" customWidth="1"/>
    <col min="9" max="9" width="6.421875" style="41" bestFit="1" customWidth="1"/>
    <col min="10" max="10" width="4.8515625" style="41" bestFit="1" customWidth="1"/>
    <col min="11" max="11" width="5.421875" style="41" bestFit="1" customWidth="1"/>
    <col min="12" max="12" width="4.7109375" style="41" bestFit="1" customWidth="1"/>
    <col min="13" max="13" width="6.57421875" style="41" bestFit="1" customWidth="1"/>
    <col min="14" max="14" width="6.8515625" style="41" bestFit="1" customWidth="1"/>
    <col min="15" max="16" width="5.57421875" style="58" bestFit="1" customWidth="1"/>
    <col min="17" max="17" width="4.7109375" style="58" bestFit="1" customWidth="1"/>
    <col min="18" max="18" width="6.57421875" style="58" bestFit="1" customWidth="1"/>
    <col min="19" max="19" width="6.8515625" style="58" bestFit="1" customWidth="1"/>
    <col min="20" max="20" width="5.57421875" style="58" bestFit="1" customWidth="1"/>
    <col min="21" max="21" width="5.421875" style="41" bestFit="1" customWidth="1"/>
    <col min="22" max="22" width="4.7109375" style="41" bestFit="1" customWidth="1"/>
    <col min="23" max="23" width="5.57421875" style="41" bestFit="1" customWidth="1"/>
    <col min="24" max="24" width="5.421875" style="41" bestFit="1" customWidth="1"/>
    <col min="25" max="25" width="4.7109375" style="41" bestFit="1" customWidth="1"/>
    <col min="26" max="26" width="5.57421875" style="41" bestFit="1" customWidth="1"/>
    <col min="27" max="27" width="11.8515625" style="41" customWidth="1"/>
    <col min="28" max="28" width="7.28125" style="41" customWidth="1"/>
    <col min="29" max="29" width="7.7109375" style="41" customWidth="1"/>
    <col min="30" max="16384" width="9.140625" style="41" customWidth="1"/>
  </cols>
  <sheetData>
    <row r="1" spans="1:29" ht="12.75" customHeight="1">
      <c r="A1" s="183" t="s">
        <v>6</v>
      </c>
      <c r="B1" s="143" t="s">
        <v>5</v>
      </c>
      <c r="C1" s="183" t="s">
        <v>24</v>
      </c>
      <c r="D1" s="183" t="s">
        <v>25</v>
      </c>
      <c r="E1" s="146" t="s">
        <v>27</v>
      </c>
      <c r="F1" s="147"/>
      <c r="G1" s="158" t="s">
        <v>0</v>
      </c>
      <c r="H1" s="126"/>
      <c r="I1" s="164" t="s">
        <v>1</v>
      </c>
      <c r="J1" s="126"/>
      <c r="K1" s="168" t="s">
        <v>2</v>
      </c>
      <c r="L1" s="169"/>
      <c r="M1" s="169"/>
      <c r="N1" s="169"/>
      <c r="O1" s="169"/>
      <c r="P1" s="169"/>
      <c r="Q1" s="169"/>
      <c r="R1" s="169"/>
      <c r="S1" s="169"/>
      <c r="T1" s="170"/>
      <c r="U1" s="168" t="s">
        <v>3</v>
      </c>
      <c r="V1" s="169"/>
      <c r="W1" s="169"/>
      <c r="X1" s="169"/>
      <c r="Y1" s="169"/>
      <c r="Z1" s="170"/>
      <c r="AA1" s="171" t="s">
        <v>4</v>
      </c>
      <c r="AB1" s="172"/>
      <c r="AC1" s="173"/>
    </row>
    <row r="2" spans="1:29" ht="12.75">
      <c r="A2" s="184"/>
      <c r="B2" s="144"/>
      <c r="C2" s="184"/>
      <c r="D2" s="184"/>
      <c r="E2" s="148"/>
      <c r="F2" s="149"/>
      <c r="G2" s="127"/>
      <c r="H2" s="159"/>
      <c r="I2" s="165"/>
      <c r="J2" s="159"/>
      <c r="K2" s="178" t="s">
        <v>14</v>
      </c>
      <c r="L2" s="176"/>
      <c r="M2" s="176"/>
      <c r="N2" s="176"/>
      <c r="O2" s="177"/>
      <c r="P2" s="176" t="s">
        <v>15</v>
      </c>
      <c r="Q2" s="176"/>
      <c r="R2" s="176"/>
      <c r="S2" s="176"/>
      <c r="T2" s="177"/>
      <c r="U2" s="178" t="s">
        <v>14</v>
      </c>
      <c r="V2" s="176"/>
      <c r="W2" s="177"/>
      <c r="X2" s="176" t="s">
        <v>15</v>
      </c>
      <c r="Y2" s="176"/>
      <c r="Z2" s="177"/>
      <c r="AA2" s="174" t="s">
        <v>19</v>
      </c>
      <c r="AB2" s="175"/>
      <c r="AC2" s="42">
        <v>0</v>
      </c>
    </row>
    <row r="3" spans="1:29" ht="12.75">
      <c r="A3" s="184"/>
      <c r="B3" s="144"/>
      <c r="C3" s="184"/>
      <c r="D3" s="184"/>
      <c r="E3" s="150" t="s">
        <v>29</v>
      </c>
      <c r="F3" s="153" t="s">
        <v>28</v>
      </c>
      <c r="G3" s="160" t="s">
        <v>7</v>
      </c>
      <c r="H3" s="162" t="s">
        <v>9</v>
      </c>
      <c r="I3" s="166" t="s">
        <v>8</v>
      </c>
      <c r="J3" s="162" t="s">
        <v>9</v>
      </c>
      <c r="K3" s="166" t="s">
        <v>10</v>
      </c>
      <c r="L3" s="160" t="s">
        <v>11</v>
      </c>
      <c r="M3" s="160" t="s">
        <v>12</v>
      </c>
      <c r="N3" s="160" t="s">
        <v>13</v>
      </c>
      <c r="O3" s="179" t="s">
        <v>9</v>
      </c>
      <c r="P3" s="160" t="s">
        <v>10</v>
      </c>
      <c r="Q3" s="160" t="s">
        <v>11</v>
      </c>
      <c r="R3" s="160" t="s">
        <v>12</v>
      </c>
      <c r="S3" s="160" t="s">
        <v>13</v>
      </c>
      <c r="T3" s="179" t="s">
        <v>9</v>
      </c>
      <c r="U3" s="166" t="s">
        <v>10</v>
      </c>
      <c r="V3" s="160" t="s">
        <v>11</v>
      </c>
      <c r="W3" s="162" t="s">
        <v>9</v>
      </c>
      <c r="X3" s="160" t="s">
        <v>10</v>
      </c>
      <c r="Y3" s="160" t="s">
        <v>11</v>
      </c>
      <c r="Z3" s="162" t="s">
        <v>9</v>
      </c>
      <c r="AA3" s="174" t="s">
        <v>20</v>
      </c>
      <c r="AB3" s="175"/>
      <c r="AC3" s="43">
        <v>0</v>
      </c>
    </row>
    <row r="4" spans="1:29" ht="12.75">
      <c r="A4" s="184"/>
      <c r="B4" s="144"/>
      <c r="C4" s="184"/>
      <c r="D4" s="184"/>
      <c r="E4" s="151"/>
      <c r="F4" s="149"/>
      <c r="G4" s="160"/>
      <c r="H4" s="162"/>
      <c r="I4" s="166"/>
      <c r="J4" s="162"/>
      <c r="K4" s="166"/>
      <c r="L4" s="160"/>
      <c r="M4" s="160"/>
      <c r="N4" s="160"/>
      <c r="O4" s="179"/>
      <c r="P4" s="160"/>
      <c r="Q4" s="160"/>
      <c r="R4" s="160"/>
      <c r="S4" s="160"/>
      <c r="T4" s="179"/>
      <c r="U4" s="166"/>
      <c r="V4" s="160"/>
      <c r="W4" s="162"/>
      <c r="X4" s="160"/>
      <c r="Y4" s="160"/>
      <c r="Z4" s="162"/>
      <c r="AA4" s="174" t="s">
        <v>32</v>
      </c>
      <c r="AB4" s="175"/>
      <c r="AC4" s="43">
        <v>0</v>
      </c>
    </row>
    <row r="5" spans="1:29" s="5" customFormat="1" ht="13.5" thickBot="1">
      <c r="A5" s="186"/>
      <c r="B5" s="145"/>
      <c r="C5" s="185"/>
      <c r="D5" s="185"/>
      <c r="E5" s="152"/>
      <c r="F5" s="154"/>
      <c r="G5" s="161"/>
      <c r="H5" s="163"/>
      <c r="I5" s="167"/>
      <c r="J5" s="163"/>
      <c r="K5" s="167"/>
      <c r="L5" s="161"/>
      <c r="M5" s="161"/>
      <c r="N5" s="161"/>
      <c r="O5" s="163"/>
      <c r="P5" s="161"/>
      <c r="Q5" s="161"/>
      <c r="R5" s="161"/>
      <c r="S5" s="161"/>
      <c r="T5" s="163"/>
      <c r="U5" s="167"/>
      <c r="V5" s="161"/>
      <c r="W5" s="163"/>
      <c r="X5" s="161"/>
      <c r="Y5" s="161"/>
      <c r="Z5" s="163"/>
      <c r="AA5" s="45" t="s">
        <v>18</v>
      </c>
      <c r="AB5" s="44" t="s">
        <v>34</v>
      </c>
      <c r="AC5" s="46" t="s">
        <v>9</v>
      </c>
    </row>
    <row r="6" spans="1:29" s="5" customFormat="1" ht="12.75">
      <c r="A6" s="143" t="s">
        <v>76</v>
      </c>
      <c r="B6" s="115" t="s">
        <v>54</v>
      </c>
      <c r="C6" s="182">
        <f>+F6+F7+F8</f>
        <v>1629.8418912715588</v>
      </c>
      <c r="D6" s="143" t="s">
        <v>71</v>
      </c>
      <c r="E6" s="98" t="s">
        <v>73</v>
      </c>
      <c r="F6" s="28">
        <v>647.6153846153846</v>
      </c>
      <c r="G6" s="29">
        <v>67</v>
      </c>
      <c r="H6" s="30">
        <v>67</v>
      </c>
      <c r="I6" s="31">
        <v>4</v>
      </c>
      <c r="J6" s="30">
        <v>20</v>
      </c>
      <c r="K6" s="31">
        <v>128</v>
      </c>
      <c r="L6" s="29">
        <v>0</v>
      </c>
      <c r="M6" s="29">
        <v>1</v>
      </c>
      <c r="N6" s="32">
        <v>0.9</v>
      </c>
      <c r="O6" s="33">
        <v>88.61538461538463</v>
      </c>
      <c r="P6" s="34">
        <v>82</v>
      </c>
      <c r="Q6" s="34">
        <v>0</v>
      </c>
      <c r="R6" s="34">
        <v>1</v>
      </c>
      <c r="S6" s="32">
        <v>0.9</v>
      </c>
      <c r="T6" s="33">
        <v>82</v>
      </c>
      <c r="U6" s="31">
        <v>170</v>
      </c>
      <c r="V6" s="29">
        <v>0</v>
      </c>
      <c r="W6" s="33">
        <v>100</v>
      </c>
      <c r="X6" s="29">
        <v>230</v>
      </c>
      <c r="Y6" s="29">
        <v>0</v>
      </c>
      <c r="Z6" s="33">
        <v>100</v>
      </c>
      <c r="AA6" s="99">
        <v>0.053182870370370366</v>
      </c>
      <c r="AB6" s="29">
        <v>15</v>
      </c>
      <c r="AC6" s="100">
        <v>190</v>
      </c>
    </row>
    <row r="7" spans="1:29" s="5" customFormat="1" ht="12.75">
      <c r="A7" s="180"/>
      <c r="B7" s="117" t="s">
        <v>40</v>
      </c>
      <c r="C7" s="180"/>
      <c r="D7" s="180"/>
      <c r="E7" s="47">
        <v>4</v>
      </c>
      <c r="F7" s="48">
        <v>618.4253393665158</v>
      </c>
      <c r="G7" s="49">
        <v>80</v>
      </c>
      <c r="H7" s="21">
        <v>80</v>
      </c>
      <c r="I7" s="50">
        <v>3</v>
      </c>
      <c r="J7" s="21">
        <v>15</v>
      </c>
      <c r="K7" s="50">
        <v>103</v>
      </c>
      <c r="L7" s="49">
        <v>0</v>
      </c>
      <c r="M7" s="49">
        <v>2</v>
      </c>
      <c r="N7" s="3">
        <v>0.9</v>
      </c>
      <c r="O7" s="25">
        <v>71.3076923076923</v>
      </c>
      <c r="P7" s="51">
        <v>74</v>
      </c>
      <c r="Q7" s="51">
        <v>0</v>
      </c>
      <c r="R7" s="51">
        <v>1</v>
      </c>
      <c r="S7" s="3">
        <v>0.9</v>
      </c>
      <c r="T7" s="25">
        <v>74</v>
      </c>
      <c r="U7" s="50">
        <v>170</v>
      </c>
      <c r="V7" s="49">
        <v>5</v>
      </c>
      <c r="W7" s="25">
        <v>94.11764705882352</v>
      </c>
      <c r="X7" s="49">
        <v>230</v>
      </c>
      <c r="Y7" s="49">
        <v>0</v>
      </c>
      <c r="Z7" s="25">
        <v>100</v>
      </c>
      <c r="AA7" s="95">
        <v>0.055150462962962964</v>
      </c>
      <c r="AB7" s="6">
        <v>15</v>
      </c>
      <c r="AC7" s="96">
        <v>184</v>
      </c>
    </row>
    <row r="8" spans="1:29" s="6" customFormat="1" ht="13.5" thickBot="1">
      <c r="A8" s="181"/>
      <c r="B8" s="120" t="s">
        <v>50</v>
      </c>
      <c r="C8" s="181"/>
      <c r="D8" s="181"/>
      <c r="E8" s="54">
        <v>11</v>
      </c>
      <c r="F8" s="55">
        <v>363.80116728965834</v>
      </c>
      <c r="G8" s="36">
        <v>38</v>
      </c>
      <c r="H8" s="35">
        <v>38</v>
      </c>
      <c r="I8" s="37">
        <v>3</v>
      </c>
      <c r="J8" s="35">
        <v>15</v>
      </c>
      <c r="K8" s="37">
        <v>101</v>
      </c>
      <c r="L8" s="36">
        <v>0</v>
      </c>
      <c r="M8" s="36">
        <v>1</v>
      </c>
      <c r="N8" s="38">
        <v>0.9</v>
      </c>
      <c r="O8" s="15">
        <v>69.92307692307692</v>
      </c>
      <c r="P8" s="39">
        <v>75</v>
      </c>
      <c r="Q8" s="39">
        <v>0</v>
      </c>
      <c r="R8" s="39">
        <v>0</v>
      </c>
      <c r="S8" s="38">
        <v>1</v>
      </c>
      <c r="T8" s="15">
        <v>83.33333333333334</v>
      </c>
      <c r="U8" s="37">
        <v>130</v>
      </c>
      <c r="V8" s="36">
        <v>5</v>
      </c>
      <c r="W8" s="15">
        <v>70.58823529411765</v>
      </c>
      <c r="X8" s="36">
        <v>210</v>
      </c>
      <c r="Y8" s="36">
        <v>5</v>
      </c>
      <c r="Z8" s="15">
        <v>86.95652173913044</v>
      </c>
      <c r="AA8" s="74">
        <v>0.049490740740740745</v>
      </c>
      <c r="AB8" s="11">
        <v>6</v>
      </c>
      <c r="AC8" s="75">
        <v>0</v>
      </c>
    </row>
    <row r="9" spans="1:29" s="5" customFormat="1" ht="12.75">
      <c r="A9" s="143" t="s">
        <v>82</v>
      </c>
      <c r="B9" s="119" t="s">
        <v>49</v>
      </c>
      <c r="C9" s="182">
        <f>+F9+F10+F11</f>
        <v>1376.1937176208276</v>
      </c>
      <c r="D9" s="143" t="s">
        <v>72</v>
      </c>
      <c r="E9" s="47">
        <v>5</v>
      </c>
      <c r="F9" s="48">
        <v>587.0200668896321</v>
      </c>
      <c r="G9" s="49">
        <v>58</v>
      </c>
      <c r="H9" s="21">
        <v>58</v>
      </c>
      <c r="I9" s="50">
        <v>3</v>
      </c>
      <c r="J9" s="21">
        <v>15</v>
      </c>
      <c r="K9" s="50">
        <v>109</v>
      </c>
      <c r="L9" s="49">
        <v>0</v>
      </c>
      <c r="M9" s="49">
        <v>0</v>
      </c>
      <c r="N9" s="3">
        <v>1</v>
      </c>
      <c r="O9" s="25">
        <v>83.84615384615385</v>
      </c>
      <c r="P9" s="51">
        <v>78</v>
      </c>
      <c r="Q9" s="51">
        <v>0</v>
      </c>
      <c r="R9" s="51">
        <v>1</v>
      </c>
      <c r="S9" s="3">
        <v>0.9</v>
      </c>
      <c r="T9" s="25">
        <v>78</v>
      </c>
      <c r="U9" s="50">
        <v>170</v>
      </c>
      <c r="V9" s="49">
        <v>0</v>
      </c>
      <c r="W9" s="25">
        <v>100</v>
      </c>
      <c r="X9" s="49">
        <v>220</v>
      </c>
      <c r="Y9" s="49">
        <v>4</v>
      </c>
      <c r="Z9" s="25">
        <v>92.17391304347827</v>
      </c>
      <c r="AA9" s="95">
        <v>0.06387731481481482</v>
      </c>
      <c r="AB9" s="6">
        <v>15</v>
      </c>
      <c r="AC9" s="96">
        <v>160</v>
      </c>
    </row>
    <row r="10" spans="1:29" s="5" customFormat="1" ht="12.75">
      <c r="A10" s="180"/>
      <c r="B10" s="113" t="s">
        <v>48</v>
      </c>
      <c r="C10" s="180"/>
      <c r="D10" s="180"/>
      <c r="E10" s="47">
        <v>13</v>
      </c>
      <c r="F10" s="20">
        <v>256</v>
      </c>
      <c r="G10" s="6">
        <v>32</v>
      </c>
      <c r="H10" s="23">
        <v>32</v>
      </c>
      <c r="I10" s="22">
        <v>6</v>
      </c>
      <c r="J10" s="23">
        <v>30</v>
      </c>
      <c r="K10" s="22">
        <v>0</v>
      </c>
      <c r="L10" s="6">
        <v>0</v>
      </c>
      <c r="M10" s="6">
        <v>0</v>
      </c>
      <c r="N10" s="24">
        <v>0</v>
      </c>
      <c r="O10" s="25">
        <v>0</v>
      </c>
      <c r="P10" s="26">
        <v>34</v>
      </c>
      <c r="Q10" s="26">
        <v>0</v>
      </c>
      <c r="R10" s="26">
        <v>2</v>
      </c>
      <c r="S10" s="24">
        <v>0.9</v>
      </c>
      <c r="T10" s="25">
        <v>34</v>
      </c>
      <c r="U10" s="22">
        <v>0</v>
      </c>
      <c r="V10" s="6">
        <v>0</v>
      </c>
      <c r="W10" s="25">
        <v>0</v>
      </c>
      <c r="X10" s="6">
        <v>0</v>
      </c>
      <c r="Y10" s="6">
        <v>0</v>
      </c>
      <c r="Z10" s="25">
        <v>0</v>
      </c>
      <c r="AA10" s="95">
        <v>0.06387731481481482</v>
      </c>
      <c r="AB10" s="6">
        <v>15</v>
      </c>
      <c r="AC10" s="96">
        <v>160</v>
      </c>
    </row>
    <row r="11" spans="1:29" s="5" customFormat="1" ht="13.5" thickBot="1">
      <c r="A11" s="181"/>
      <c r="B11" s="120" t="s">
        <v>53</v>
      </c>
      <c r="C11" s="181"/>
      <c r="D11" s="181"/>
      <c r="E11" s="54">
        <v>8</v>
      </c>
      <c r="F11" s="10">
        <v>533.1736507311955</v>
      </c>
      <c r="G11" s="11">
        <v>67</v>
      </c>
      <c r="H11" s="12">
        <v>67</v>
      </c>
      <c r="I11" s="13">
        <v>4</v>
      </c>
      <c r="J11" s="12">
        <v>20</v>
      </c>
      <c r="K11" s="13">
        <v>100</v>
      </c>
      <c r="L11" s="11">
        <v>0</v>
      </c>
      <c r="M11" s="11">
        <v>1</v>
      </c>
      <c r="N11" s="14">
        <v>0.9</v>
      </c>
      <c r="O11" s="15">
        <v>69.23076923076924</v>
      </c>
      <c r="P11" s="16">
        <v>72</v>
      </c>
      <c r="Q11" s="16">
        <v>3</v>
      </c>
      <c r="R11" s="16">
        <v>1</v>
      </c>
      <c r="S11" s="14">
        <v>0.8</v>
      </c>
      <c r="T11" s="15">
        <v>58.666666666666664</v>
      </c>
      <c r="U11" s="13">
        <v>150</v>
      </c>
      <c r="V11" s="11">
        <v>1</v>
      </c>
      <c r="W11" s="15">
        <v>87.05882352941177</v>
      </c>
      <c r="X11" s="11">
        <v>200</v>
      </c>
      <c r="Y11" s="11">
        <v>2</v>
      </c>
      <c r="Z11" s="15">
        <v>85.21739130434783</v>
      </c>
      <c r="AA11" s="74">
        <v>0.06832175925925926</v>
      </c>
      <c r="AB11" s="11">
        <v>15</v>
      </c>
      <c r="AC11" s="75">
        <v>146</v>
      </c>
    </row>
    <row r="12" spans="1:29" s="5" customFormat="1" ht="12.75">
      <c r="A12" s="143" t="s">
        <v>77</v>
      </c>
      <c r="B12" s="119" t="s">
        <v>47</v>
      </c>
      <c r="C12" s="182">
        <f>+F12+F13+F14</f>
        <v>1325.6721096465342</v>
      </c>
      <c r="D12" s="143" t="s">
        <v>73</v>
      </c>
      <c r="E12" s="47" t="s">
        <v>71</v>
      </c>
      <c r="F12" s="48">
        <v>673.5279034690799</v>
      </c>
      <c r="G12" s="49">
        <v>73</v>
      </c>
      <c r="H12" s="21">
        <v>73</v>
      </c>
      <c r="I12" s="50">
        <v>6</v>
      </c>
      <c r="J12" s="21">
        <v>30</v>
      </c>
      <c r="K12" s="50">
        <v>108</v>
      </c>
      <c r="L12" s="49">
        <v>0</v>
      </c>
      <c r="M12" s="49">
        <v>0</v>
      </c>
      <c r="N12" s="3">
        <v>1</v>
      </c>
      <c r="O12" s="25">
        <v>83.07692307692308</v>
      </c>
      <c r="P12" s="51">
        <v>84</v>
      </c>
      <c r="Q12" s="51">
        <v>0</v>
      </c>
      <c r="R12" s="51">
        <v>0</v>
      </c>
      <c r="S12" s="3">
        <v>1</v>
      </c>
      <c r="T12" s="25">
        <v>93.33333333333333</v>
      </c>
      <c r="U12" s="50">
        <v>160</v>
      </c>
      <c r="V12" s="49">
        <v>0</v>
      </c>
      <c r="W12" s="25">
        <v>94.11764705882352</v>
      </c>
      <c r="X12" s="49">
        <v>230</v>
      </c>
      <c r="Y12" s="49">
        <v>0</v>
      </c>
      <c r="Z12" s="25">
        <v>100</v>
      </c>
      <c r="AA12" s="95">
        <v>0.050034722222222223</v>
      </c>
      <c r="AB12" s="6">
        <v>15</v>
      </c>
      <c r="AC12" s="96">
        <v>200</v>
      </c>
    </row>
    <row r="13" spans="1:29" s="5" customFormat="1" ht="12.75">
      <c r="A13" s="180"/>
      <c r="B13" s="113" t="s">
        <v>46</v>
      </c>
      <c r="C13" s="180"/>
      <c r="D13" s="180"/>
      <c r="E13" s="47">
        <v>10</v>
      </c>
      <c r="F13" s="20">
        <v>448.2211292543773</v>
      </c>
      <c r="G13" s="6">
        <v>72</v>
      </c>
      <c r="H13" s="23">
        <v>72</v>
      </c>
      <c r="I13" s="22">
        <v>5</v>
      </c>
      <c r="J13" s="23">
        <v>25</v>
      </c>
      <c r="K13" s="22">
        <v>89</v>
      </c>
      <c r="L13" s="6">
        <v>0</v>
      </c>
      <c r="M13" s="6">
        <v>0</v>
      </c>
      <c r="N13" s="24">
        <v>1</v>
      </c>
      <c r="O13" s="25">
        <v>68.46153846153847</v>
      </c>
      <c r="P13" s="26">
        <v>67</v>
      </c>
      <c r="Q13" s="26">
        <v>0</v>
      </c>
      <c r="R13" s="26">
        <v>1</v>
      </c>
      <c r="S13" s="24">
        <v>0.9</v>
      </c>
      <c r="T13" s="25">
        <v>67</v>
      </c>
      <c r="U13" s="22">
        <v>120</v>
      </c>
      <c r="V13" s="6">
        <v>1</v>
      </c>
      <c r="W13" s="25">
        <v>69.41176470588235</v>
      </c>
      <c r="X13" s="6">
        <v>150</v>
      </c>
      <c r="Y13" s="6">
        <v>1</v>
      </c>
      <c r="Z13" s="25">
        <v>64.34782608695652</v>
      </c>
      <c r="AA13" s="95">
        <v>0.09042824074074074</v>
      </c>
      <c r="AB13" s="6">
        <v>15</v>
      </c>
      <c r="AC13" s="96">
        <v>82</v>
      </c>
    </row>
    <row r="14" spans="1:29" s="5" customFormat="1" ht="13.5" thickBot="1">
      <c r="A14" s="181"/>
      <c r="B14" s="120" t="s">
        <v>51</v>
      </c>
      <c r="C14" s="181"/>
      <c r="D14" s="181"/>
      <c r="E14" s="54">
        <v>14</v>
      </c>
      <c r="F14" s="10">
        <v>203.92307692307693</v>
      </c>
      <c r="G14" s="11">
        <v>55</v>
      </c>
      <c r="H14" s="12">
        <v>55</v>
      </c>
      <c r="I14" s="13">
        <v>3</v>
      </c>
      <c r="J14" s="12">
        <v>15</v>
      </c>
      <c r="K14" s="13">
        <v>88</v>
      </c>
      <c r="L14" s="11">
        <v>0</v>
      </c>
      <c r="M14" s="11">
        <v>3</v>
      </c>
      <c r="N14" s="14">
        <v>0.9</v>
      </c>
      <c r="O14" s="15">
        <v>60.92307692307693</v>
      </c>
      <c r="P14" s="16">
        <v>73</v>
      </c>
      <c r="Q14" s="16">
        <v>0</v>
      </c>
      <c r="R14" s="16">
        <v>1</v>
      </c>
      <c r="S14" s="14">
        <v>0.9</v>
      </c>
      <c r="T14" s="15">
        <v>73</v>
      </c>
      <c r="U14" s="13">
        <v>0</v>
      </c>
      <c r="V14" s="11">
        <v>0</v>
      </c>
      <c r="W14" s="15">
        <v>0</v>
      </c>
      <c r="X14" s="11">
        <v>0</v>
      </c>
      <c r="Y14" s="11">
        <v>0</v>
      </c>
      <c r="Z14" s="15">
        <v>0</v>
      </c>
      <c r="AA14" s="74">
        <v>0</v>
      </c>
      <c r="AB14" s="11">
        <v>0</v>
      </c>
      <c r="AC14" s="75">
        <v>0</v>
      </c>
    </row>
    <row r="15" spans="1:29" s="5" customFormat="1" ht="12.75">
      <c r="A15" s="143" t="s">
        <v>78</v>
      </c>
      <c r="B15" s="115" t="s">
        <v>59</v>
      </c>
      <c r="C15" s="182">
        <f>+F15+F16+F17</f>
        <v>1309.7997901501735</v>
      </c>
      <c r="D15" s="143">
        <v>4</v>
      </c>
      <c r="E15" s="98">
        <v>7</v>
      </c>
      <c r="F15" s="28">
        <v>548.5644960325267</v>
      </c>
      <c r="G15" s="29">
        <v>59</v>
      </c>
      <c r="H15" s="30">
        <v>59</v>
      </c>
      <c r="I15" s="31">
        <v>1</v>
      </c>
      <c r="J15" s="30">
        <v>5</v>
      </c>
      <c r="K15" s="31">
        <v>85</v>
      </c>
      <c r="L15" s="29">
        <v>0</v>
      </c>
      <c r="M15" s="29">
        <v>0</v>
      </c>
      <c r="N15" s="32">
        <v>1</v>
      </c>
      <c r="O15" s="33">
        <v>65.38461538461539</v>
      </c>
      <c r="P15" s="34">
        <v>66</v>
      </c>
      <c r="Q15" s="34">
        <v>0</v>
      </c>
      <c r="R15" s="34">
        <v>0</v>
      </c>
      <c r="S15" s="32">
        <v>1</v>
      </c>
      <c r="T15" s="33">
        <v>73.33333333333333</v>
      </c>
      <c r="U15" s="31">
        <v>120</v>
      </c>
      <c r="V15" s="29">
        <v>1</v>
      </c>
      <c r="W15" s="33">
        <v>69.41176470588235</v>
      </c>
      <c r="X15" s="76">
        <v>210</v>
      </c>
      <c r="Y15" s="76">
        <v>1</v>
      </c>
      <c r="Z15" s="33">
        <v>90.43478260869566</v>
      </c>
      <c r="AA15" s="99">
        <v>0.05423611111111112</v>
      </c>
      <c r="AB15" s="29">
        <v>15</v>
      </c>
      <c r="AC15" s="100">
        <v>186</v>
      </c>
    </row>
    <row r="16" spans="1:29" s="7" customFormat="1" ht="12.75">
      <c r="A16" s="180"/>
      <c r="B16" s="116" t="s">
        <v>74</v>
      </c>
      <c r="C16" s="180"/>
      <c r="D16" s="180"/>
      <c r="E16" s="47">
        <v>6</v>
      </c>
      <c r="F16" s="48">
        <v>575.0633484162896</v>
      </c>
      <c r="G16" s="49">
        <v>62</v>
      </c>
      <c r="H16" s="21">
        <v>62</v>
      </c>
      <c r="I16" s="50">
        <v>0</v>
      </c>
      <c r="J16" s="21">
        <v>0</v>
      </c>
      <c r="K16" s="50">
        <v>92</v>
      </c>
      <c r="L16" s="49">
        <v>0</v>
      </c>
      <c r="M16" s="49">
        <v>0</v>
      </c>
      <c r="N16" s="3">
        <v>1</v>
      </c>
      <c r="O16" s="25">
        <v>70.76923076923077</v>
      </c>
      <c r="P16" s="51">
        <v>67</v>
      </c>
      <c r="Q16" s="51">
        <v>0</v>
      </c>
      <c r="R16" s="51">
        <v>1</v>
      </c>
      <c r="S16" s="3">
        <v>0.9</v>
      </c>
      <c r="T16" s="25">
        <v>67</v>
      </c>
      <c r="U16" s="50">
        <v>130</v>
      </c>
      <c r="V16" s="49">
        <v>1</v>
      </c>
      <c r="W16" s="25">
        <v>75.29411764705883</v>
      </c>
      <c r="X16" s="49">
        <v>230</v>
      </c>
      <c r="Y16" s="49">
        <v>0</v>
      </c>
      <c r="Z16" s="25">
        <v>100</v>
      </c>
      <c r="AA16" s="95">
        <v>0.050034722222222223</v>
      </c>
      <c r="AB16" s="49">
        <v>15</v>
      </c>
      <c r="AC16" s="96">
        <v>200</v>
      </c>
    </row>
    <row r="17" spans="1:29" s="5" customFormat="1" ht="13.5" thickBot="1">
      <c r="A17" s="181"/>
      <c r="B17" s="121" t="s">
        <v>44</v>
      </c>
      <c r="C17" s="181"/>
      <c r="D17" s="181"/>
      <c r="E17" s="142">
        <v>15</v>
      </c>
      <c r="F17" s="10">
        <v>186.17194570135746</v>
      </c>
      <c r="G17" s="11">
        <v>0</v>
      </c>
      <c r="H17" s="12">
        <v>0</v>
      </c>
      <c r="I17" s="13">
        <v>1</v>
      </c>
      <c r="J17" s="12">
        <v>5</v>
      </c>
      <c r="K17" s="13">
        <v>74</v>
      </c>
      <c r="L17" s="11">
        <v>0</v>
      </c>
      <c r="M17" s="11">
        <v>3</v>
      </c>
      <c r="N17" s="14">
        <v>0.9</v>
      </c>
      <c r="O17" s="15">
        <v>51.230769230769226</v>
      </c>
      <c r="P17" s="16">
        <v>57</v>
      </c>
      <c r="Q17" s="16">
        <v>0</v>
      </c>
      <c r="R17" s="16">
        <v>2</v>
      </c>
      <c r="S17" s="14">
        <v>0.9</v>
      </c>
      <c r="T17" s="15">
        <v>57</v>
      </c>
      <c r="U17" s="13">
        <v>130</v>
      </c>
      <c r="V17" s="11">
        <v>3</v>
      </c>
      <c r="W17" s="15">
        <v>72.94117647058823</v>
      </c>
      <c r="X17" s="11">
        <v>0</v>
      </c>
      <c r="Y17" s="11">
        <v>0</v>
      </c>
      <c r="Z17" s="15">
        <v>0</v>
      </c>
      <c r="AA17" s="74">
        <v>0</v>
      </c>
      <c r="AB17" s="11">
        <v>0</v>
      </c>
      <c r="AC17" s="75">
        <v>0</v>
      </c>
    </row>
    <row r="18" spans="1:29" s="5" customFormat="1" ht="12.75">
      <c r="A18" s="143" t="s">
        <v>79</v>
      </c>
      <c r="B18" s="141" t="s">
        <v>43</v>
      </c>
      <c r="C18" s="182">
        <f>+F18+F19+F20</f>
        <v>1239.2809364548496</v>
      </c>
      <c r="D18" s="143">
        <v>5</v>
      </c>
      <c r="E18" s="89">
        <v>17</v>
      </c>
      <c r="F18" s="90">
        <v>125.12709030100335</v>
      </c>
      <c r="G18" s="76">
        <v>12</v>
      </c>
      <c r="H18" s="91">
        <v>12</v>
      </c>
      <c r="I18" s="92">
        <v>3</v>
      </c>
      <c r="J18" s="91">
        <v>15</v>
      </c>
      <c r="K18" s="92">
        <v>50</v>
      </c>
      <c r="L18" s="76">
        <v>0</v>
      </c>
      <c r="M18" s="76">
        <v>2</v>
      </c>
      <c r="N18" s="93">
        <v>0.2</v>
      </c>
      <c r="O18" s="33">
        <v>7.692307692307693</v>
      </c>
      <c r="P18" s="94">
        <v>40</v>
      </c>
      <c r="Q18" s="94">
        <v>0</v>
      </c>
      <c r="R18" s="94">
        <v>3</v>
      </c>
      <c r="S18" s="93">
        <v>0.9</v>
      </c>
      <c r="T18" s="33">
        <v>40</v>
      </c>
      <c r="U18" s="92">
        <v>100</v>
      </c>
      <c r="V18" s="76">
        <v>6</v>
      </c>
      <c r="W18" s="33">
        <v>0</v>
      </c>
      <c r="X18" s="76">
        <v>120</v>
      </c>
      <c r="Y18" s="76">
        <v>2</v>
      </c>
      <c r="Z18" s="33">
        <v>50.43478260869565</v>
      </c>
      <c r="AA18" s="99">
        <v>0.0508912037037037</v>
      </c>
      <c r="AB18" s="29">
        <v>5</v>
      </c>
      <c r="AC18" s="100">
        <v>0</v>
      </c>
    </row>
    <row r="19" spans="1:29" s="5" customFormat="1" ht="12.75">
      <c r="A19" s="180"/>
      <c r="B19" s="113" t="s">
        <v>45</v>
      </c>
      <c r="C19" s="180"/>
      <c r="D19" s="180"/>
      <c r="E19" s="47" t="s">
        <v>72</v>
      </c>
      <c r="F19" s="20">
        <v>648</v>
      </c>
      <c r="G19" s="6">
        <v>51</v>
      </c>
      <c r="H19" s="23">
        <v>51</v>
      </c>
      <c r="I19" s="22">
        <v>3</v>
      </c>
      <c r="J19" s="23">
        <v>15</v>
      </c>
      <c r="K19" s="22">
        <v>132</v>
      </c>
      <c r="L19" s="6">
        <v>0</v>
      </c>
      <c r="M19" s="6">
        <v>0</v>
      </c>
      <c r="N19" s="24">
        <v>1</v>
      </c>
      <c r="O19" s="25">
        <v>100</v>
      </c>
      <c r="P19" s="26">
        <v>91</v>
      </c>
      <c r="Q19" s="26">
        <v>0</v>
      </c>
      <c r="R19" s="26">
        <v>0</v>
      </c>
      <c r="S19" s="24">
        <v>1</v>
      </c>
      <c r="T19" s="25">
        <v>100</v>
      </c>
      <c r="U19" s="22">
        <v>170</v>
      </c>
      <c r="V19" s="6">
        <v>0</v>
      </c>
      <c r="W19" s="25">
        <v>100</v>
      </c>
      <c r="X19" s="6">
        <v>230</v>
      </c>
      <c r="Y19" s="6">
        <v>0</v>
      </c>
      <c r="Z19" s="25">
        <v>100</v>
      </c>
      <c r="AA19" s="95">
        <v>0.055625</v>
      </c>
      <c r="AB19" s="6">
        <v>15</v>
      </c>
      <c r="AC19" s="96">
        <v>182</v>
      </c>
    </row>
    <row r="20" spans="1:29" s="5" customFormat="1" ht="13.5" thickBot="1">
      <c r="A20" s="181"/>
      <c r="B20" s="120" t="s">
        <v>52</v>
      </c>
      <c r="C20" s="181"/>
      <c r="D20" s="181"/>
      <c r="E20" s="54">
        <v>9</v>
      </c>
      <c r="F20" s="10">
        <v>466.1538461538462</v>
      </c>
      <c r="G20" s="11">
        <v>74</v>
      </c>
      <c r="H20" s="12">
        <v>74</v>
      </c>
      <c r="I20" s="13">
        <v>4</v>
      </c>
      <c r="J20" s="12">
        <v>20</v>
      </c>
      <c r="K20" s="13">
        <v>123</v>
      </c>
      <c r="L20" s="11">
        <v>0</v>
      </c>
      <c r="M20" s="11">
        <v>1</v>
      </c>
      <c r="N20" s="14">
        <v>0.9</v>
      </c>
      <c r="O20" s="15">
        <v>85.15384615384616</v>
      </c>
      <c r="P20" s="16">
        <v>87</v>
      </c>
      <c r="Q20" s="16">
        <v>0</v>
      </c>
      <c r="R20" s="16">
        <v>2</v>
      </c>
      <c r="S20" s="14">
        <v>0.9</v>
      </c>
      <c r="T20" s="15">
        <v>87</v>
      </c>
      <c r="U20" s="13">
        <v>170</v>
      </c>
      <c r="V20" s="11">
        <v>0</v>
      </c>
      <c r="W20" s="15">
        <v>100</v>
      </c>
      <c r="X20" s="11">
        <v>230</v>
      </c>
      <c r="Y20" s="11">
        <v>0</v>
      </c>
      <c r="Z20" s="15">
        <v>100</v>
      </c>
      <c r="AA20" s="74">
        <v>0</v>
      </c>
      <c r="AB20" s="11">
        <v>0</v>
      </c>
      <c r="AC20" s="75">
        <v>0</v>
      </c>
    </row>
    <row r="21" spans="1:29" s="5" customFormat="1" ht="12.75">
      <c r="A21" s="143" t="s">
        <v>80</v>
      </c>
      <c r="B21" s="114" t="s">
        <v>60</v>
      </c>
      <c r="C21" s="182">
        <f>+F21+F22+F23</f>
        <v>1086.8333333333335</v>
      </c>
      <c r="D21" s="143">
        <v>6</v>
      </c>
      <c r="E21" s="79" t="s">
        <v>71</v>
      </c>
      <c r="F21" s="80">
        <v>628.5833333333334</v>
      </c>
      <c r="G21" s="81">
        <v>25</v>
      </c>
      <c r="H21" s="82">
        <v>25</v>
      </c>
      <c r="I21" s="83">
        <v>4</v>
      </c>
      <c r="J21" s="82">
        <v>20</v>
      </c>
      <c r="K21" s="83">
        <v>106</v>
      </c>
      <c r="L21" s="81">
        <v>0</v>
      </c>
      <c r="M21" s="81">
        <v>0</v>
      </c>
      <c r="N21" s="84">
        <v>1</v>
      </c>
      <c r="O21" s="85">
        <v>88.33333333333333</v>
      </c>
      <c r="P21" s="86">
        <v>77</v>
      </c>
      <c r="Q21" s="86">
        <v>0</v>
      </c>
      <c r="R21" s="86">
        <v>0</v>
      </c>
      <c r="S21" s="84">
        <v>1</v>
      </c>
      <c r="T21" s="85">
        <v>96.25</v>
      </c>
      <c r="U21" s="83">
        <v>150</v>
      </c>
      <c r="V21" s="81">
        <v>0</v>
      </c>
      <c r="W21" s="85">
        <v>100</v>
      </c>
      <c r="X21" s="81">
        <v>200</v>
      </c>
      <c r="Y21" s="81">
        <v>1</v>
      </c>
      <c r="Z21" s="85">
        <v>99</v>
      </c>
      <c r="AA21" s="87">
        <v>0.025416666666666667</v>
      </c>
      <c r="AB21" s="81">
        <v>6</v>
      </c>
      <c r="AC21" s="88">
        <v>200</v>
      </c>
    </row>
    <row r="22" spans="1:29" s="5" customFormat="1" ht="12.75">
      <c r="A22" s="180"/>
      <c r="B22" s="113" t="s">
        <v>61</v>
      </c>
      <c r="C22" s="180"/>
      <c r="D22" s="180"/>
      <c r="E22" s="47" t="s">
        <v>72</v>
      </c>
      <c r="F22" s="20">
        <v>238.5</v>
      </c>
      <c r="G22" s="6">
        <v>33</v>
      </c>
      <c r="H22" s="23">
        <v>33</v>
      </c>
      <c r="I22" s="22">
        <v>2</v>
      </c>
      <c r="J22" s="23">
        <v>10</v>
      </c>
      <c r="K22" s="22">
        <v>0</v>
      </c>
      <c r="L22" s="6">
        <v>0</v>
      </c>
      <c r="M22" s="6">
        <v>0</v>
      </c>
      <c r="N22" s="24">
        <v>0</v>
      </c>
      <c r="O22" s="25">
        <v>0</v>
      </c>
      <c r="P22" s="26">
        <v>30</v>
      </c>
      <c r="Q22" s="26">
        <v>0</v>
      </c>
      <c r="R22" s="26">
        <v>0</v>
      </c>
      <c r="S22" s="24">
        <v>1</v>
      </c>
      <c r="T22" s="25">
        <v>37.5</v>
      </c>
      <c r="U22" s="22">
        <v>0</v>
      </c>
      <c r="V22" s="6">
        <v>0</v>
      </c>
      <c r="W22" s="25">
        <v>0</v>
      </c>
      <c r="X22" s="6">
        <v>40</v>
      </c>
      <c r="Y22" s="6">
        <v>0</v>
      </c>
      <c r="Z22" s="25">
        <v>20</v>
      </c>
      <c r="AA22" s="95">
        <v>0.04628472222222222</v>
      </c>
      <c r="AB22" s="6">
        <v>6</v>
      </c>
      <c r="AC22" s="96">
        <v>138</v>
      </c>
    </row>
    <row r="23" spans="1:29" s="5" customFormat="1" ht="13.5" thickBot="1">
      <c r="A23" s="181"/>
      <c r="B23" s="122" t="s">
        <v>62</v>
      </c>
      <c r="C23" s="181"/>
      <c r="D23" s="181"/>
      <c r="E23" s="54" t="s">
        <v>73</v>
      </c>
      <c r="F23" s="10">
        <v>219.75</v>
      </c>
      <c r="G23" s="11">
        <v>27</v>
      </c>
      <c r="H23" s="35">
        <v>27</v>
      </c>
      <c r="I23" s="13">
        <v>0</v>
      </c>
      <c r="J23" s="35">
        <v>0</v>
      </c>
      <c r="K23" s="13">
        <v>33</v>
      </c>
      <c r="L23" s="11">
        <v>0</v>
      </c>
      <c r="M23" s="11">
        <v>0</v>
      </c>
      <c r="N23" s="14">
        <v>1</v>
      </c>
      <c r="O23" s="15">
        <v>27.5</v>
      </c>
      <c r="P23" s="16">
        <v>25</v>
      </c>
      <c r="Q23" s="16">
        <v>0</v>
      </c>
      <c r="R23" s="16">
        <v>0</v>
      </c>
      <c r="S23" s="14">
        <v>1</v>
      </c>
      <c r="T23" s="15">
        <v>31.25</v>
      </c>
      <c r="U23" s="13">
        <v>0</v>
      </c>
      <c r="V23" s="11">
        <v>0</v>
      </c>
      <c r="W23" s="15">
        <v>0</v>
      </c>
      <c r="X23" s="11">
        <v>0</v>
      </c>
      <c r="Y23" s="11">
        <v>0</v>
      </c>
      <c r="Z23" s="15">
        <v>0</v>
      </c>
      <c r="AA23" s="74">
        <v>0.0478125</v>
      </c>
      <c r="AB23" s="11">
        <v>6</v>
      </c>
      <c r="AC23" s="75">
        <v>134</v>
      </c>
    </row>
    <row r="24" spans="1:29" s="5" customFormat="1" ht="12.75">
      <c r="A24" s="143" t="s">
        <v>81</v>
      </c>
      <c r="B24" s="132" t="s">
        <v>69</v>
      </c>
      <c r="C24" s="182">
        <f>+F24+F25+F26</f>
        <v>698.5</v>
      </c>
      <c r="D24" s="143">
        <v>7</v>
      </c>
      <c r="E24" s="89" t="s">
        <v>72</v>
      </c>
      <c r="F24" s="90">
        <v>242</v>
      </c>
      <c r="G24" s="76">
        <v>17</v>
      </c>
      <c r="H24" s="91">
        <v>17</v>
      </c>
      <c r="I24" s="92">
        <v>5</v>
      </c>
      <c r="J24" s="91">
        <v>25</v>
      </c>
      <c r="K24" s="92">
        <v>0</v>
      </c>
      <c r="L24" s="76">
        <v>0</v>
      </c>
      <c r="M24" s="76">
        <v>0</v>
      </c>
      <c r="N24" s="93">
        <v>0</v>
      </c>
      <c r="O24" s="33">
        <v>0</v>
      </c>
      <c r="P24" s="94">
        <v>0</v>
      </c>
      <c r="Q24" s="94">
        <v>0</v>
      </c>
      <c r="R24" s="94">
        <v>0</v>
      </c>
      <c r="S24" s="93">
        <v>0</v>
      </c>
      <c r="T24" s="33">
        <v>0</v>
      </c>
      <c r="U24" s="92">
        <v>0</v>
      </c>
      <c r="V24" s="76">
        <v>0</v>
      </c>
      <c r="W24" s="33">
        <v>0</v>
      </c>
      <c r="X24" s="76">
        <v>0</v>
      </c>
      <c r="Y24" s="76">
        <v>0</v>
      </c>
      <c r="Z24" s="33">
        <v>0</v>
      </c>
      <c r="AA24" s="99">
        <v>0.025821759259259256</v>
      </c>
      <c r="AB24" s="29">
        <v>6</v>
      </c>
      <c r="AC24" s="100">
        <v>200</v>
      </c>
    </row>
    <row r="25" spans="1:29" s="5" customFormat="1" ht="12.75">
      <c r="A25" s="180"/>
      <c r="B25" s="104" t="s">
        <v>70</v>
      </c>
      <c r="C25" s="180"/>
      <c r="D25" s="180"/>
      <c r="E25" s="47" t="s">
        <v>73</v>
      </c>
      <c r="F25" s="48">
        <v>237</v>
      </c>
      <c r="G25" s="49">
        <v>18</v>
      </c>
      <c r="H25" s="21">
        <v>18</v>
      </c>
      <c r="I25" s="50">
        <v>5</v>
      </c>
      <c r="J25" s="21">
        <v>25</v>
      </c>
      <c r="K25" s="50">
        <v>0</v>
      </c>
      <c r="L25" s="49">
        <v>0</v>
      </c>
      <c r="M25" s="49">
        <v>0</v>
      </c>
      <c r="N25" s="3">
        <v>0</v>
      </c>
      <c r="O25" s="25">
        <v>0</v>
      </c>
      <c r="P25" s="51">
        <v>0</v>
      </c>
      <c r="Q25" s="51">
        <v>0</v>
      </c>
      <c r="R25" s="51">
        <v>0</v>
      </c>
      <c r="S25" s="3">
        <v>0</v>
      </c>
      <c r="T25" s="25">
        <v>0</v>
      </c>
      <c r="U25" s="50">
        <v>0</v>
      </c>
      <c r="V25" s="49">
        <v>0</v>
      </c>
      <c r="W25" s="25">
        <v>0</v>
      </c>
      <c r="X25" s="49">
        <v>0</v>
      </c>
      <c r="Y25" s="49">
        <v>0</v>
      </c>
      <c r="Z25" s="25">
        <v>0</v>
      </c>
      <c r="AA25" s="95">
        <v>0.027314814814814816</v>
      </c>
      <c r="AB25" s="6">
        <v>6</v>
      </c>
      <c r="AC25" s="96">
        <v>194</v>
      </c>
    </row>
    <row r="26" spans="1:29" s="5" customFormat="1" ht="13.5" thickBot="1">
      <c r="A26" s="181"/>
      <c r="B26" s="120" t="s">
        <v>58</v>
      </c>
      <c r="C26" s="181"/>
      <c r="D26" s="181"/>
      <c r="E26" s="54">
        <v>4</v>
      </c>
      <c r="F26" s="55">
        <v>219.5</v>
      </c>
      <c r="G26" s="36">
        <v>30</v>
      </c>
      <c r="H26" s="35">
        <v>30</v>
      </c>
      <c r="I26" s="37">
        <v>8</v>
      </c>
      <c r="J26" s="35">
        <v>40</v>
      </c>
      <c r="K26" s="37">
        <v>39</v>
      </c>
      <c r="L26" s="36">
        <v>0</v>
      </c>
      <c r="M26" s="36">
        <v>1</v>
      </c>
      <c r="N26" s="38">
        <v>0.9</v>
      </c>
      <c r="O26" s="15">
        <v>29.25</v>
      </c>
      <c r="P26" s="39">
        <v>34</v>
      </c>
      <c r="Q26" s="39">
        <v>0</v>
      </c>
      <c r="R26" s="39">
        <v>2</v>
      </c>
      <c r="S26" s="38">
        <v>0.9</v>
      </c>
      <c r="T26" s="15">
        <v>38.25</v>
      </c>
      <c r="U26" s="37">
        <v>0</v>
      </c>
      <c r="V26" s="36">
        <v>0</v>
      </c>
      <c r="W26" s="15">
        <v>0</v>
      </c>
      <c r="X26" s="36">
        <v>70</v>
      </c>
      <c r="Y26" s="36">
        <v>3</v>
      </c>
      <c r="Z26" s="15">
        <v>32</v>
      </c>
      <c r="AA26" s="74">
        <v>0.0779050925925926</v>
      </c>
      <c r="AB26" s="11">
        <v>6</v>
      </c>
      <c r="AC26" s="75">
        <v>50</v>
      </c>
    </row>
    <row r="27" spans="1:29" s="5" customFormat="1" ht="12.75">
      <c r="A27" s="143" t="s">
        <v>85</v>
      </c>
      <c r="B27" s="116" t="s">
        <v>67</v>
      </c>
      <c r="C27" s="182">
        <f>+F27+F28+F29</f>
        <v>596</v>
      </c>
      <c r="D27" s="143">
        <v>8</v>
      </c>
      <c r="E27" s="53" t="s">
        <v>71</v>
      </c>
      <c r="F27" s="20">
        <v>242</v>
      </c>
      <c r="G27" s="6">
        <v>17</v>
      </c>
      <c r="H27" s="23">
        <v>17</v>
      </c>
      <c r="I27" s="22">
        <v>5</v>
      </c>
      <c r="J27" s="23">
        <v>25</v>
      </c>
      <c r="K27" s="22">
        <v>0</v>
      </c>
      <c r="L27" s="6">
        <v>0</v>
      </c>
      <c r="M27" s="6">
        <v>0</v>
      </c>
      <c r="N27" s="24">
        <v>0</v>
      </c>
      <c r="O27" s="25">
        <v>0</v>
      </c>
      <c r="P27" s="26">
        <v>0</v>
      </c>
      <c r="Q27" s="26">
        <v>0</v>
      </c>
      <c r="R27" s="26">
        <v>0</v>
      </c>
      <c r="S27" s="24">
        <v>0</v>
      </c>
      <c r="T27" s="25">
        <v>0</v>
      </c>
      <c r="U27" s="22">
        <v>0</v>
      </c>
      <c r="V27" s="6">
        <v>0</v>
      </c>
      <c r="W27" s="25">
        <v>0</v>
      </c>
      <c r="X27" s="6">
        <v>0</v>
      </c>
      <c r="Y27" s="6">
        <v>0</v>
      </c>
      <c r="Z27" s="25">
        <v>0</v>
      </c>
      <c r="AA27" s="95">
        <v>0.025821759259259256</v>
      </c>
      <c r="AB27" s="6">
        <v>6</v>
      </c>
      <c r="AC27" s="96">
        <v>200</v>
      </c>
    </row>
    <row r="28" spans="1:29" s="7" customFormat="1" ht="12.75">
      <c r="A28" s="180"/>
      <c r="B28" s="113" t="s">
        <v>66</v>
      </c>
      <c r="C28" s="180"/>
      <c r="D28" s="180"/>
      <c r="E28" s="47">
        <v>5</v>
      </c>
      <c r="F28" s="48">
        <v>203</v>
      </c>
      <c r="G28" s="49">
        <v>17</v>
      </c>
      <c r="H28" s="21">
        <v>17</v>
      </c>
      <c r="I28" s="50">
        <v>2</v>
      </c>
      <c r="J28" s="21">
        <v>10</v>
      </c>
      <c r="K28" s="50">
        <v>0</v>
      </c>
      <c r="L28" s="49">
        <v>0</v>
      </c>
      <c r="M28" s="49">
        <v>0</v>
      </c>
      <c r="N28" s="3">
        <v>0</v>
      </c>
      <c r="O28" s="25">
        <v>0</v>
      </c>
      <c r="P28" s="51">
        <v>0</v>
      </c>
      <c r="Q28" s="51">
        <v>0</v>
      </c>
      <c r="R28" s="51">
        <v>0</v>
      </c>
      <c r="S28" s="3">
        <v>0</v>
      </c>
      <c r="T28" s="25">
        <v>0</v>
      </c>
      <c r="U28" s="50">
        <v>0</v>
      </c>
      <c r="V28" s="49">
        <v>0</v>
      </c>
      <c r="W28" s="25">
        <v>0</v>
      </c>
      <c r="X28" s="49">
        <v>0</v>
      </c>
      <c r="Y28" s="49">
        <v>0</v>
      </c>
      <c r="Z28" s="25">
        <v>0</v>
      </c>
      <c r="AA28" s="95">
        <v>0.03361111111111111</v>
      </c>
      <c r="AB28" s="49">
        <v>6</v>
      </c>
      <c r="AC28" s="96">
        <v>176</v>
      </c>
    </row>
    <row r="29" spans="1:29" s="5" customFormat="1" ht="13.5" thickBot="1">
      <c r="A29" s="181"/>
      <c r="B29" s="120" t="s">
        <v>65</v>
      </c>
      <c r="C29" s="181"/>
      <c r="D29" s="181"/>
      <c r="E29" s="54">
        <v>7</v>
      </c>
      <c r="F29" s="55">
        <v>151</v>
      </c>
      <c r="G29" s="36"/>
      <c r="H29" s="35">
        <v>0</v>
      </c>
      <c r="I29" s="37">
        <v>3</v>
      </c>
      <c r="J29" s="35">
        <v>15</v>
      </c>
      <c r="K29" s="37">
        <v>0</v>
      </c>
      <c r="L29" s="36">
        <v>0</v>
      </c>
      <c r="M29" s="36">
        <v>0</v>
      </c>
      <c r="N29" s="38">
        <v>0</v>
      </c>
      <c r="O29" s="15">
        <v>0</v>
      </c>
      <c r="P29" s="39">
        <v>0</v>
      </c>
      <c r="Q29" s="39">
        <v>0</v>
      </c>
      <c r="R29" s="39">
        <v>0</v>
      </c>
      <c r="S29" s="38">
        <v>0</v>
      </c>
      <c r="T29" s="15">
        <v>0</v>
      </c>
      <c r="U29" s="37">
        <v>0</v>
      </c>
      <c r="V29" s="36">
        <v>0</v>
      </c>
      <c r="W29" s="15">
        <v>0</v>
      </c>
      <c r="X29" s="36">
        <v>0</v>
      </c>
      <c r="Y29" s="36">
        <v>0</v>
      </c>
      <c r="Z29" s="15">
        <v>0</v>
      </c>
      <c r="AA29" s="74">
        <v>0.04763888888888889</v>
      </c>
      <c r="AB29" s="36">
        <v>6</v>
      </c>
      <c r="AC29" s="75">
        <v>136</v>
      </c>
    </row>
    <row r="30" spans="1:29" s="5" customFormat="1" ht="12.75">
      <c r="A30" s="143" t="s">
        <v>83</v>
      </c>
      <c r="B30" s="123" t="s">
        <v>41</v>
      </c>
      <c r="C30" s="182">
        <f>+F30+F31+F32</f>
        <v>593.1718145452162</v>
      </c>
      <c r="D30" s="143">
        <v>9</v>
      </c>
      <c r="E30" s="79">
        <v>12</v>
      </c>
      <c r="F30" s="80">
        <v>360.17181454521614</v>
      </c>
      <c r="G30" s="81">
        <v>45</v>
      </c>
      <c r="H30" s="82">
        <v>45</v>
      </c>
      <c r="I30" s="83">
        <v>0</v>
      </c>
      <c r="J30" s="82">
        <v>0</v>
      </c>
      <c r="K30" s="83">
        <v>85</v>
      </c>
      <c r="L30" s="81">
        <v>0</v>
      </c>
      <c r="M30" s="81">
        <v>2</v>
      </c>
      <c r="N30" s="84">
        <v>0.9</v>
      </c>
      <c r="O30" s="85">
        <v>58.84615384615385</v>
      </c>
      <c r="P30" s="86">
        <v>75</v>
      </c>
      <c r="Q30" s="86">
        <v>0</v>
      </c>
      <c r="R30" s="86">
        <v>0</v>
      </c>
      <c r="S30" s="84">
        <v>1</v>
      </c>
      <c r="T30" s="85">
        <v>83.33333333333334</v>
      </c>
      <c r="U30" s="83">
        <v>140</v>
      </c>
      <c r="V30" s="81">
        <v>5</v>
      </c>
      <c r="W30" s="85">
        <v>76.47058823529412</v>
      </c>
      <c r="X30" s="81">
        <v>230</v>
      </c>
      <c r="Y30" s="81">
        <v>4</v>
      </c>
      <c r="Z30" s="85">
        <v>96.52173913043478</v>
      </c>
      <c r="AA30" s="87">
        <v>0.047824074074074074</v>
      </c>
      <c r="AB30" s="81">
        <v>6</v>
      </c>
      <c r="AC30" s="88">
        <v>0</v>
      </c>
    </row>
    <row r="31" spans="1:29" s="7" customFormat="1" ht="12.75">
      <c r="A31" s="180"/>
      <c r="B31" s="117" t="s">
        <v>75</v>
      </c>
      <c r="C31" s="180"/>
      <c r="D31" s="180"/>
      <c r="E31" s="47">
        <v>18</v>
      </c>
      <c r="F31" s="48">
        <v>75</v>
      </c>
      <c r="G31" s="49">
        <v>40</v>
      </c>
      <c r="H31" s="21">
        <v>40</v>
      </c>
      <c r="I31" s="50">
        <v>7</v>
      </c>
      <c r="J31" s="21">
        <v>35</v>
      </c>
      <c r="K31" s="50">
        <v>0</v>
      </c>
      <c r="L31" s="49">
        <v>0</v>
      </c>
      <c r="M31" s="49">
        <v>0</v>
      </c>
      <c r="N31" s="3">
        <v>0</v>
      </c>
      <c r="O31" s="25">
        <v>0</v>
      </c>
      <c r="P31" s="51">
        <v>0</v>
      </c>
      <c r="Q31" s="51">
        <v>0</v>
      </c>
      <c r="R31" s="51">
        <v>0</v>
      </c>
      <c r="S31" s="3">
        <v>0</v>
      </c>
      <c r="T31" s="25">
        <v>0</v>
      </c>
      <c r="U31" s="50">
        <v>0</v>
      </c>
      <c r="V31" s="49">
        <v>0</v>
      </c>
      <c r="W31" s="25">
        <v>0</v>
      </c>
      <c r="X31" s="49">
        <v>0</v>
      </c>
      <c r="Y31" s="49">
        <v>0</v>
      </c>
      <c r="Z31" s="25">
        <v>0</v>
      </c>
      <c r="AA31" s="95">
        <v>0.09085648148148147</v>
      </c>
      <c r="AB31" s="6">
        <v>7</v>
      </c>
      <c r="AC31" s="96">
        <v>0</v>
      </c>
    </row>
    <row r="32" spans="1:29" s="7" customFormat="1" ht="13.5" thickBot="1">
      <c r="A32" s="181"/>
      <c r="B32" s="121" t="s">
        <v>64</v>
      </c>
      <c r="C32" s="181"/>
      <c r="D32" s="181"/>
      <c r="E32" s="54">
        <v>16</v>
      </c>
      <c r="F32" s="55">
        <v>158</v>
      </c>
      <c r="G32" s="36">
        <v>63</v>
      </c>
      <c r="H32" s="35">
        <v>63</v>
      </c>
      <c r="I32" s="37">
        <v>3</v>
      </c>
      <c r="J32" s="35">
        <v>15</v>
      </c>
      <c r="K32" s="37">
        <v>0</v>
      </c>
      <c r="L32" s="36">
        <v>0</v>
      </c>
      <c r="M32" s="36">
        <v>0</v>
      </c>
      <c r="N32" s="38">
        <v>0</v>
      </c>
      <c r="O32" s="15">
        <v>0</v>
      </c>
      <c r="P32" s="39">
        <v>0</v>
      </c>
      <c r="Q32" s="39">
        <v>0</v>
      </c>
      <c r="R32" s="39">
        <v>0</v>
      </c>
      <c r="S32" s="38">
        <v>0</v>
      </c>
      <c r="T32" s="15">
        <v>0</v>
      </c>
      <c r="U32" s="37">
        <v>0</v>
      </c>
      <c r="V32" s="36">
        <v>0</v>
      </c>
      <c r="W32" s="15">
        <v>0</v>
      </c>
      <c r="X32" s="36">
        <v>0</v>
      </c>
      <c r="Y32" s="36">
        <v>0</v>
      </c>
      <c r="Z32" s="15">
        <v>0</v>
      </c>
      <c r="AA32" s="74">
        <v>0.09135416666666667</v>
      </c>
      <c r="AB32" s="36">
        <v>15</v>
      </c>
      <c r="AC32" s="75">
        <v>80</v>
      </c>
    </row>
    <row r="33" spans="1:29" s="5" customFormat="1" ht="12.75">
      <c r="A33" s="143" t="s">
        <v>84</v>
      </c>
      <c r="B33" s="118" t="s">
        <v>56</v>
      </c>
      <c r="C33" s="182">
        <f>+F33+F34+F35</f>
        <v>426</v>
      </c>
      <c r="D33" s="143">
        <v>10</v>
      </c>
      <c r="E33" s="89">
        <v>6</v>
      </c>
      <c r="F33" s="28">
        <v>152</v>
      </c>
      <c r="G33" s="29">
        <v>1</v>
      </c>
      <c r="H33" s="30">
        <v>1</v>
      </c>
      <c r="I33" s="31">
        <v>3</v>
      </c>
      <c r="J33" s="30">
        <v>15</v>
      </c>
      <c r="K33" s="31">
        <v>0</v>
      </c>
      <c r="L33" s="29">
        <v>0</v>
      </c>
      <c r="M33" s="29">
        <v>0</v>
      </c>
      <c r="N33" s="32">
        <v>0</v>
      </c>
      <c r="O33" s="33">
        <v>0</v>
      </c>
      <c r="P33" s="34">
        <v>0</v>
      </c>
      <c r="Q33" s="34">
        <v>0</v>
      </c>
      <c r="R33" s="34">
        <v>0</v>
      </c>
      <c r="S33" s="32">
        <v>0</v>
      </c>
      <c r="T33" s="33">
        <v>0</v>
      </c>
      <c r="U33" s="31">
        <v>0</v>
      </c>
      <c r="V33" s="29">
        <v>0</v>
      </c>
      <c r="W33" s="33">
        <v>0</v>
      </c>
      <c r="X33" s="29">
        <v>0</v>
      </c>
      <c r="Y33" s="29">
        <v>0</v>
      </c>
      <c r="Z33" s="33">
        <v>0</v>
      </c>
      <c r="AA33" s="99">
        <v>0.04763888888888889</v>
      </c>
      <c r="AB33" s="29">
        <v>6</v>
      </c>
      <c r="AC33" s="100">
        <v>136</v>
      </c>
    </row>
    <row r="34" spans="1:29" s="5" customFormat="1" ht="12.75">
      <c r="A34" s="180"/>
      <c r="B34" s="113" t="s">
        <v>55</v>
      </c>
      <c r="C34" s="180"/>
      <c r="D34" s="180"/>
      <c r="E34" s="47">
        <v>8</v>
      </c>
      <c r="F34" s="20">
        <v>137</v>
      </c>
      <c r="G34" s="6">
        <v>1</v>
      </c>
      <c r="H34" s="23">
        <v>1</v>
      </c>
      <c r="I34" s="22">
        <v>0</v>
      </c>
      <c r="J34" s="23">
        <v>0</v>
      </c>
      <c r="K34" s="22">
        <v>0</v>
      </c>
      <c r="L34" s="6">
        <v>0</v>
      </c>
      <c r="M34" s="6">
        <v>0</v>
      </c>
      <c r="N34" s="24">
        <v>0</v>
      </c>
      <c r="O34" s="25">
        <v>0</v>
      </c>
      <c r="P34" s="26">
        <v>0</v>
      </c>
      <c r="Q34" s="26">
        <v>0</v>
      </c>
      <c r="R34" s="26">
        <v>0</v>
      </c>
      <c r="S34" s="24">
        <v>0</v>
      </c>
      <c r="T34" s="25">
        <v>0</v>
      </c>
      <c r="U34" s="22">
        <v>0</v>
      </c>
      <c r="V34" s="6">
        <v>0</v>
      </c>
      <c r="W34" s="25">
        <v>0</v>
      </c>
      <c r="X34" s="6">
        <v>0</v>
      </c>
      <c r="Y34" s="6">
        <v>0</v>
      </c>
      <c r="Z34" s="25">
        <v>0</v>
      </c>
      <c r="AA34" s="95">
        <v>0.04763888888888889</v>
      </c>
      <c r="AB34" s="6">
        <v>6</v>
      </c>
      <c r="AC34" s="96">
        <v>136</v>
      </c>
    </row>
    <row r="35" spans="1:29" s="5" customFormat="1" ht="13.5" thickBot="1">
      <c r="A35" s="181"/>
      <c r="B35" s="121" t="s">
        <v>57</v>
      </c>
      <c r="C35" s="181"/>
      <c r="D35" s="181"/>
      <c r="E35" s="54">
        <v>9</v>
      </c>
      <c r="F35" s="10">
        <v>137</v>
      </c>
      <c r="G35" s="11">
        <v>1</v>
      </c>
      <c r="H35" s="35">
        <v>1</v>
      </c>
      <c r="I35" s="13">
        <v>0</v>
      </c>
      <c r="J35" s="35">
        <v>0</v>
      </c>
      <c r="K35" s="13">
        <v>0</v>
      </c>
      <c r="L35" s="11">
        <v>0</v>
      </c>
      <c r="M35" s="11">
        <v>0</v>
      </c>
      <c r="N35" s="14">
        <v>0</v>
      </c>
      <c r="O35" s="15">
        <v>0</v>
      </c>
      <c r="P35" s="16">
        <v>0</v>
      </c>
      <c r="Q35" s="16">
        <v>0</v>
      </c>
      <c r="R35" s="16">
        <v>0</v>
      </c>
      <c r="S35" s="14">
        <v>0</v>
      </c>
      <c r="T35" s="15">
        <v>0</v>
      </c>
      <c r="U35" s="13">
        <v>0</v>
      </c>
      <c r="V35" s="11">
        <v>0</v>
      </c>
      <c r="W35" s="15">
        <v>0</v>
      </c>
      <c r="X35" s="11">
        <v>0</v>
      </c>
      <c r="Y35" s="11">
        <v>0</v>
      </c>
      <c r="Z35" s="15">
        <v>0</v>
      </c>
      <c r="AA35" s="74">
        <v>0.04763888888888889</v>
      </c>
      <c r="AB35" s="11">
        <v>6</v>
      </c>
      <c r="AC35" s="75">
        <v>136</v>
      </c>
    </row>
    <row r="37" spans="1:23" ht="12.75">
      <c r="A37" s="59" t="s">
        <v>30</v>
      </c>
      <c r="W37" s="60" t="s">
        <v>38</v>
      </c>
    </row>
    <row r="38" spans="1:23" ht="12.75">
      <c r="A38" s="56" t="s">
        <v>35</v>
      </c>
      <c r="W38" s="124"/>
    </row>
    <row r="39" spans="1:23" ht="12.75">
      <c r="A39" s="56" t="s">
        <v>37</v>
      </c>
      <c r="W39" s="124" t="s">
        <v>36</v>
      </c>
    </row>
    <row r="40" spans="1:11" ht="12.75">
      <c r="A40" s="56"/>
      <c r="K40" s="124"/>
    </row>
    <row r="41" ht="12.75">
      <c r="K41" s="124"/>
    </row>
    <row r="42" ht="12.75">
      <c r="AA42" s="61"/>
    </row>
    <row r="43" ht="12.75">
      <c r="AA43" s="61"/>
    </row>
    <row r="44" ht="12.75">
      <c r="AA44" s="61"/>
    </row>
    <row r="45" ht="12.75">
      <c r="AA45" s="61"/>
    </row>
    <row r="46" ht="12.75">
      <c r="AA46" s="61"/>
    </row>
    <row r="47" ht="12.75">
      <c r="AA47" s="61"/>
    </row>
    <row r="50" spans="2:6" ht="12.75">
      <c r="B50" s="8"/>
      <c r="C50" s="8"/>
      <c r="D50" s="8"/>
      <c r="F50" s="8"/>
    </row>
    <row r="51" spans="2:6" ht="12.75">
      <c r="B51" s="5"/>
      <c r="C51" s="5"/>
      <c r="D51" s="5"/>
      <c r="F51" s="5"/>
    </row>
    <row r="52" spans="2:27" ht="12.75">
      <c r="B52" s="5"/>
      <c r="C52" s="5"/>
      <c r="D52" s="5"/>
      <c r="F52" s="5"/>
      <c r="AA52" s="61"/>
    </row>
    <row r="53" spans="2:27" ht="12.75">
      <c r="B53"/>
      <c r="C53"/>
      <c r="D53"/>
      <c r="F53"/>
      <c r="AA53" s="61"/>
    </row>
    <row r="54" spans="2:27" ht="12.75">
      <c r="B54" s="5"/>
      <c r="C54" s="5"/>
      <c r="D54" s="5"/>
      <c r="F54" s="5"/>
      <c r="AA54" s="61"/>
    </row>
    <row r="55" spans="2:27" ht="12.75">
      <c r="B55" s="8"/>
      <c r="C55" s="8"/>
      <c r="D55" s="8"/>
      <c r="AA55" s="61"/>
    </row>
    <row r="56" spans="2:27" ht="12.75">
      <c r="B56" s="8"/>
      <c r="C56" s="8"/>
      <c r="D56" s="8"/>
      <c r="AA56" s="61"/>
    </row>
    <row r="57" spans="2:27" ht="12.75">
      <c r="B57" s="4"/>
      <c r="C57" s="4"/>
      <c r="D57" s="4"/>
      <c r="AA57" s="61"/>
    </row>
    <row r="58" spans="2:27" ht="12.75">
      <c r="B58" s="5"/>
      <c r="C58" s="5"/>
      <c r="D58" s="5"/>
      <c r="AA58" s="61"/>
    </row>
    <row r="59" spans="2:27" ht="12.75">
      <c r="B59"/>
      <c r="C59"/>
      <c r="D59"/>
      <c r="AA59" s="61"/>
    </row>
    <row r="60" spans="2:27" ht="12.75">
      <c r="B60" s="5"/>
      <c r="C60" s="5"/>
      <c r="D60" s="5"/>
      <c r="AA60" s="61"/>
    </row>
    <row r="61" spans="2:27" ht="12.75">
      <c r="B61" s="5"/>
      <c r="C61" s="5"/>
      <c r="D61" s="5"/>
      <c r="AA61" s="61"/>
    </row>
    <row r="62" spans="2:27" ht="12.75">
      <c r="B62" s="5"/>
      <c r="C62" s="5"/>
      <c r="D62" s="5"/>
      <c r="AA62" s="61"/>
    </row>
    <row r="63" spans="2:27" ht="12.75">
      <c r="B63" s="5"/>
      <c r="C63" s="5"/>
      <c r="D63" s="5"/>
      <c r="AA63" s="61"/>
    </row>
    <row r="64" ht="12.75">
      <c r="AA64" s="61"/>
    </row>
    <row r="65" ht="12.75">
      <c r="AA65" s="61"/>
    </row>
    <row r="66" ht="12.75">
      <c r="AA66" s="61"/>
    </row>
    <row r="67" ht="12.75">
      <c r="AA67" s="61"/>
    </row>
    <row r="68" ht="12.75">
      <c r="AA68" s="61"/>
    </row>
    <row r="69" ht="12.75">
      <c r="AA69" s="61"/>
    </row>
    <row r="70" ht="12.75">
      <c r="AA70" s="61"/>
    </row>
    <row r="71" spans="2:27" ht="12.75">
      <c r="B71" s="4"/>
      <c r="C71" s="4"/>
      <c r="D71" s="4"/>
      <c r="AA71" s="61"/>
    </row>
    <row r="72" ht="12.75">
      <c r="AA72" s="61"/>
    </row>
    <row r="73" ht="12.75">
      <c r="AA73" s="61"/>
    </row>
    <row r="74" ht="12.75">
      <c r="AA74" s="61"/>
    </row>
    <row r="75" ht="12.75">
      <c r="AA75" s="61"/>
    </row>
    <row r="76" ht="12.75">
      <c r="AA76" s="61"/>
    </row>
    <row r="77" ht="12.75">
      <c r="AA77" s="61"/>
    </row>
    <row r="78" ht="12.75">
      <c r="AA78" s="61"/>
    </row>
    <row r="79" ht="12.75">
      <c r="AA79" s="61"/>
    </row>
    <row r="80" ht="12.75">
      <c r="AA80" s="61"/>
    </row>
    <row r="81" ht="12.75">
      <c r="AA81" s="61"/>
    </row>
    <row r="82" spans="2:27" ht="12.75">
      <c r="B82" s="27"/>
      <c r="C82" s="27"/>
      <c r="D82" s="27"/>
      <c r="AA82" s="61"/>
    </row>
    <row r="83" spans="2:27" ht="12.75">
      <c r="B83" s="27"/>
      <c r="C83" s="27"/>
      <c r="D83" s="27"/>
      <c r="AA83" s="61"/>
    </row>
    <row r="84" spans="2:27" ht="12.75">
      <c r="B84" s="4"/>
      <c r="C84" s="4"/>
      <c r="D84" s="4"/>
      <c r="AA84" s="61"/>
    </row>
    <row r="85" ht="12.75">
      <c r="AA85" s="61"/>
    </row>
    <row r="86" spans="2:27" ht="12.75">
      <c r="B86" s="4"/>
      <c r="C86" s="4"/>
      <c r="D86" s="4"/>
      <c r="AA86" s="61"/>
    </row>
    <row r="87" spans="2:27" ht="12.75">
      <c r="B87" s="4"/>
      <c r="C87" s="4"/>
      <c r="D87" s="4"/>
      <c r="AA87" s="61"/>
    </row>
    <row r="88" spans="2:27" ht="12.75">
      <c r="B88" s="27"/>
      <c r="C88" s="27"/>
      <c r="D88" s="27"/>
      <c r="AA88" s="61"/>
    </row>
    <row r="89" ht="12.75">
      <c r="AA89" s="61"/>
    </row>
    <row r="90" spans="2:27" ht="12.75">
      <c r="B90" s="4"/>
      <c r="C90" s="4"/>
      <c r="D90" s="4"/>
      <c r="AA90" s="61"/>
    </row>
    <row r="91" ht="12.75">
      <c r="AA91" s="61"/>
    </row>
    <row r="92" spans="2:27" ht="12.75">
      <c r="B92" s="4"/>
      <c r="C92" s="4"/>
      <c r="D92" s="4"/>
      <c r="AA92" s="61"/>
    </row>
    <row r="93" spans="2:27" ht="12.75">
      <c r="B93" s="62"/>
      <c r="C93" s="62"/>
      <c r="D93" s="62"/>
      <c r="AA93" s="61"/>
    </row>
    <row r="94" ht="12.75">
      <c r="AA94" s="61"/>
    </row>
    <row r="95" ht="12.75">
      <c r="AA95" s="61"/>
    </row>
    <row r="96" ht="12.75">
      <c r="AA96" s="61"/>
    </row>
    <row r="97" spans="2:27" ht="12.75">
      <c r="B97" s="62"/>
      <c r="C97" s="62"/>
      <c r="D97" s="62"/>
      <c r="AA97" s="61"/>
    </row>
    <row r="98" spans="2:27" ht="12.75">
      <c r="B98" s="62"/>
      <c r="C98" s="62"/>
      <c r="D98" s="62"/>
      <c r="AA98" s="61"/>
    </row>
    <row r="99" spans="2:27" ht="12.75">
      <c r="B99" s="62"/>
      <c r="C99" s="62"/>
      <c r="D99" s="62"/>
      <c r="AA99" s="61"/>
    </row>
    <row r="100" spans="2:27" ht="12.75">
      <c r="B100" s="62"/>
      <c r="C100" s="62"/>
      <c r="D100" s="62"/>
      <c r="AA100" s="61"/>
    </row>
    <row r="101" spans="2:27" ht="12.75">
      <c r="B101" s="62"/>
      <c r="C101" s="62"/>
      <c r="D101" s="62"/>
      <c r="AA101" s="61"/>
    </row>
    <row r="102" spans="2:27" ht="12.75">
      <c r="B102" s="62"/>
      <c r="C102" s="62"/>
      <c r="D102" s="62"/>
      <c r="AA102" s="61"/>
    </row>
    <row r="103" spans="2:27" ht="12.75">
      <c r="B103" s="62"/>
      <c r="C103" s="62"/>
      <c r="D103" s="62"/>
      <c r="AA103" s="61"/>
    </row>
    <row r="104" spans="2:27" ht="12.75">
      <c r="B104" s="62"/>
      <c r="C104" s="62"/>
      <c r="D104" s="62"/>
      <c r="AA104" s="61"/>
    </row>
    <row r="105" spans="2:27" ht="12.75">
      <c r="B105" s="62"/>
      <c r="C105" s="62"/>
      <c r="D105" s="62"/>
      <c r="AA105" s="61"/>
    </row>
    <row r="106" spans="2:27" ht="12.75">
      <c r="B106" s="62"/>
      <c r="C106" s="62"/>
      <c r="D106" s="62"/>
      <c r="AA106" s="61"/>
    </row>
    <row r="107" spans="2:27" ht="12.75">
      <c r="B107" s="62"/>
      <c r="C107" s="62"/>
      <c r="D107" s="62"/>
      <c r="AA107" s="61"/>
    </row>
    <row r="108" spans="2:27" ht="12.75">
      <c r="B108" s="62"/>
      <c r="C108" s="62"/>
      <c r="D108" s="62"/>
      <c r="AA108" s="61"/>
    </row>
    <row r="109" spans="2:27" ht="12.75">
      <c r="B109" s="62"/>
      <c r="C109" s="62"/>
      <c r="D109" s="62"/>
      <c r="AA109" s="61"/>
    </row>
    <row r="110" spans="2:27" ht="12.75">
      <c r="B110" s="62"/>
      <c r="C110" s="62"/>
      <c r="D110" s="62"/>
      <c r="AA110" s="61"/>
    </row>
    <row r="111" spans="2:27" ht="12.75">
      <c r="B111" s="62"/>
      <c r="C111" s="62"/>
      <c r="D111" s="62"/>
      <c r="AA111" s="61"/>
    </row>
    <row r="112" spans="2:4" ht="12.75">
      <c r="B112" s="62"/>
      <c r="C112" s="62"/>
      <c r="D112" s="62"/>
    </row>
    <row r="113" spans="2:4" ht="12.75">
      <c r="B113" s="62"/>
      <c r="C113" s="62"/>
      <c r="D113" s="62"/>
    </row>
    <row r="114" spans="2:4" ht="12.75">
      <c r="B114" s="62"/>
      <c r="C114" s="62"/>
      <c r="D114" s="62"/>
    </row>
    <row r="115" spans="2:4" ht="12.75">
      <c r="B115" s="62"/>
      <c r="C115" s="62"/>
      <c r="D115" s="62"/>
    </row>
    <row r="116" spans="2:4" ht="12.75">
      <c r="B116" s="62"/>
      <c r="C116" s="62"/>
      <c r="D116" s="62"/>
    </row>
    <row r="117" spans="2:4" ht="12.75">
      <c r="B117" s="62"/>
      <c r="C117" s="62"/>
      <c r="D117" s="62"/>
    </row>
    <row r="118" spans="2:4" ht="12.75">
      <c r="B118" s="62"/>
      <c r="C118" s="62"/>
      <c r="D118" s="62"/>
    </row>
    <row r="119" spans="2:4" ht="12.75">
      <c r="B119" s="62"/>
      <c r="C119" s="62"/>
      <c r="D119" s="62"/>
    </row>
    <row r="120" spans="2:4" ht="12.75">
      <c r="B120" s="62"/>
      <c r="C120" s="62"/>
      <c r="D120" s="62"/>
    </row>
    <row r="121" spans="2:4" ht="12.75">
      <c r="B121" s="62"/>
      <c r="C121" s="62"/>
      <c r="D121" s="62"/>
    </row>
    <row r="122" spans="2:4" ht="12.75">
      <c r="B122" s="62"/>
      <c r="C122" s="62"/>
      <c r="D122" s="62"/>
    </row>
    <row r="123" spans="2:4" ht="12.75">
      <c r="B123" s="62"/>
      <c r="C123" s="62"/>
      <c r="D123" s="62"/>
    </row>
    <row r="124" spans="2:4" ht="12.75">
      <c r="B124" s="62"/>
      <c r="C124" s="62"/>
      <c r="D124" s="62"/>
    </row>
    <row r="125" spans="2:4" ht="12.75">
      <c r="B125" s="62"/>
      <c r="C125" s="62"/>
      <c r="D125" s="62"/>
    </row>
    <row r="126" spans="2:4" ht="12.75">
      <c r="B126" s="62"/>
      <c r="C126" s="62"/>
      <c r="D126" s="62"/>
    </row>
    <row r="127" spans="2:4" ht="12.75">
      <c r="B127" s="62"/>
      <c r="C127" s="62"/>
      <c r="D127" s="62"/>
    </row>
    <row r="128" spans="2:4" ht="12.75">
      <c r="B128" s="62"/>
      <c r="C128" s="62"/>
      <c r="D128" s="62"/>
    </row>
    <row r="129" spans="2:4" ht="12.75">
      <c r="B129" s="62"/>
      <c r="C129" s="62"/>
      <c r="D129" s="62"/>
    </row>
    <row r="130" spans="2:4" ht="12.75">
      <c r="B130" s="62"/>
      <c r="C130" s="62"/>
      <c r="D130" s="62"/>
    </row>
    <row r="131" spans="2:4" ht="12.75">
      <c r="B131" s="62"/>
      <c r="C131" s="62"/>
      <c r="D131" s="62"/>
    </row>
    <row r="132" spans="2:4" ht="12.75">
      <c r="B132" s="62"/>
      <c r="C132" s="62"/>
      <c r="D132" s="62"/>
    </row>
    <row r="133" spans="2:4" ht="12.75">
      <c r="B133" s="62"/>
      <c r="C133" s="62"/>
      <c r="D133" s="62"/>
    </row>
    <row r="134" spans="2:4" ht="12.75">
      <c r="B134" s="62"/>
      <c r="C134" s="62"/>
      <c r="D134" s="62"/>
    </row>
    <row r="135" spans="2:4" ht="12.75">
      <c r="B135" s="62"/>
      <c r="C135" s="62"/>
      <c r="D135" s="62"/>
    </row>
    <row r="136" spans="2:4" ht="12.75">
      <c r="B136" s="62"/>
      <c r="C136" s="62"/>
      <c r="D136" s="62"/>
    </row>
    <row r="137" spans="2:4" ht="12.75">
      <c r="B137" s="62"/>
      <c r="C137" s="62"/>
      <c r="D137" s="62"/>
    </row>
    <row r="138" spans="2:4" ht="12.75">
      <c r="B138" s="62"/>
      <c r="C138" s="62"/>
      <c r="D138" s="62"/>
    </row>
    <row r="139" spans="2:4" ht="12.75">
      <c r="B139" s="62"/>
      <c r="C139" s="62"/>
      <c r="D139" s="62"/>
    </row>
    <row r="140" spans="2:4" ht="12.75">
      <c r="B140" s="62"/>
      <c r="C140" s="62"/>
      <c r="D140" s="62"/>
    </row>
    <row r="141" spans="2:4" ht="12.75">
      <c r="B141" s="62"/>
      <c r="C141" s="62"/>
      <c r="D141" s="62"/>
    </row>
    <row r="142" spans="2:4" ht="12.75">
      <c r="B142" s="62"/>
      <c r="C142" s="62"/>
      <c r="D142" s="62"/>
    </row>
    <row r="143" spans="2:4" ht="12.75">
      <c r="B143" s="62"/>
      <c r="C143" s="62"/>
      <c r="D143" s="62"/>
    </row>
    <row r="144" spans="2:4" ht="12.75">
      <c r="B144" s="62"/>
      <c r="C144" s="62"/>
      <c r="D144" s="62"/>
    </row>
    <row r="145" spans="2:4" ht="12.75">
      <c r="B145" s="62"/>
      <c r="C145" s="62"/>
      <c r="D145" s="62"/>
    </row>
    <row r="146" spans="2:4" ht="12.75">
      <c r="B146" s="62"/>
      <c r="C146" s="62"/>
      <c r="D146" s="62"/>
    </row>
    <row r="147" spans="2:4" ht="12.75">
      <c r="B147" s="62"/>
      <c r="C147" s="62"/>
      <c r="D147" s="62"/>
    </row>
    <row r="148" spans="2:4" ht="12.75">
      <c r="B148" s="62"/>
      <c r="C148" s="62"/>
      <c r="D148" s="62"/>
    </row>
    <row r="149" spans="2:4" ht="12.75">
      <c r="B149" s="62"/>
      <c r="C149" s="62"/>
      <c r="D149" s="62"/>
    </row>
    <row r="150" spans="2:4" ht="12.75">
      <c r="B150" s="62"/>
      <c r="C150" s="62"/>
      <c r="D150" s="62"/>
    </row>
    <row r="151" spans="2:4" ht="12.75">
      <c r="B151" s="62"/>
      <c r="C151" s="62"/>
      <c r="D151" s="62"/>
    </row>
    <row r="152" spans="2:4" ht="12.75">
      <c r="B152" s="62"/>
      <c r="C152" s="62"/>
      <c r="D152" s="62"/>
    </row>
    <row r="153" spans="2:4" ht="12.75">
      <c r="B153" s="62"/>
      <c r="C153" s="62"/>
      <c r="D153" s="62"/>
    </row>
    <row r="154" spans="2:4" ht="12.75">
      <c r="B154" s="62"/>
      <c r="C154" s="62"/>
      <c r="D154" s="62"/>
    </row>
    <row r="155" spans="2:4" ht="12.75">
      <c r="B155" s="62"/>
      <c r="C155" s="62"/>
      <c r="D155" s="62"/>
    </row>
    <row r="156" spans="2:4" ht="12.75">
      <c r="B156" s="62"/>
      <c r="C156" s="62"/>
      <c r="D156" s="62"/>
    </row>
    <row r="157" spans="2:4" ht="12.75">
      <c r="B157" s="62"/>
      <c r="C157" s="62"/>
      <c r="D157" s="62"/>
    </row>
    <row r="158" spans="2:4" ht="12.75">
      <c r="B158" s="62"/>
      <c r="C158" s="62"/>
      <c r="D158" s="62"/>
    </row>
    <row r="159" spans="2:4" ht="12.75">
      <c r="B159" s="62"/>
      <c r="C159" s="62"/>
      <c r="D159" s="62"/>
    </row>
    <row r="160" spans="2:4" ht="12.75">
      <c r="B160" s="62"/>
      <c r="C160" s="62"/>
      <c r="D160" s="62"/>
    </row>
    <row r="161" spans="2:4" ht="12.75">
      <c r="B161" s="62"/>
      <c r="C161" s="62"/>
      <c r="D161" s="62"/>
    </row>
    <row r="162" spans="2:4" ht="12.75">
      <c r="B162" s="62"/>
      <c r="C162" s="62"/>
      <c r="D162" s="62"/>
    </row>
    <row r="163" spans="2:4" ht="12.75">
      <c r="B163" s="62"/>
      <c r="C163" s="62"/>
      <c r="D163" s="62"/>
    </row>
    <row r="164" spans="2:4" ht="12.75">
      <c r="B164" s="62"/>
      <c r="C164" s="62"/>
      <c r="D164" s="62"/>
    </row>
    <row r="165" spans="2:4" ht="12.75">
      <c r="B165" s="62"/>
      <c r="C165" s="62"/>
      <c r="D165" s="62"/>
    </row>
    <row r="166" spans="2:4" ht="12.75">
      <c r="B166" s="62"/>
      <c r="C166" s="62"/>
      <c r="D166" s="62"/>
    </row>
    <row r="167" spans="2:4" ht="12.75">
      <c r="B167" s="62"/>
      <c r="C167" s="62"/>
      <c r="D167" s="62"/>
    </row>
    <row r="168" spans="2:4" ht="12.75">
      <c r="B168" s="62"/>
      <c r="C168" s="62"/>
      <c r="D168" s="62"/>
    </row>
    <row r="169" spans="2:4" ht="12.75">
      <c r="B169" s="62"/>
      <c r="C169" s="62"/>
      <c r="D169" s="62"/>
    </row>
    <row r="170" spans="2:4" ht="12.75">
      <c r="B170" s="62"/>
      <c r="C170" s="62"/>
      <c r="D170" s="62"/>
    </row>
    <row r="171" spans="2:4" ht="12.75">
      <c r="B171" s="62"/>
      <c r="C171" s="62"/>
      <c r="D171" s="62"/>
    </row>
    <row r="172" spans="2:4" ht="12.75">
      <c r="B172" s="62"/>
      <c r="C172" s="62"/>
      <c r="D172" s="62"/>
    </row>
    <row r="173" spans="2:4" ht="12.75">
      <c r="B173" s="62"/>
      <c r="C173" s="62"/>
      <c r="D173" s="62"/>
    </row>
    <row r="174" spans="2:4" ht="12.75">
      <c r="B174" s="62"/>
      <c r="C174" s="62"/>
      <c r="D174" s="62"/>
    </row>
    <row r="175" spans="2:4" ht="12.75">
      <c r="B175" s="62"/>
      <c r="C175" s="62"/>
      <c r="D175" s="62"/>
    </row>
    <row r="176" spans="2:4" ht="12.75">
      <c r="B176" s="62"/>
      <c r="C176" s="62"/>
      <c r="D176" s="62"/>
    </row>
  </sheetData>
  <mergeCells count="69">
    <mergeCell ref="A1:A5"/>
    <mergeCell ref="B1:B5"/>
    <mergeCell ref="C1:C5"/>
    <mergeCell ref="E1:F2"/>
    <mergeCell ref="E3:E5"/>
    <mergeCell ref="F3:F5"/>
    <mergeCell ref="G1:H2"/>
    <mergeCell ref="I1:J2"/>
    <mergeCell ref="K1:T1"/>
    <mergeCell ref="U1:Z1"/>
    <mergeCell ref="AA1:AC1"/>
    <mergeCell ref="K2:O2"/>
    <mergeCell ref="P2:T2"/>
    <mergeCell ref="U2:W2"/>
    <mergeCell ref="X2:Z2"/>
    <mergeCell ref="AA2:AB2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D33:D35"/>
    <mergeCell ref="D27:D29"/>
    <mergeCell ref="D21:D23"/>
    <mergeCell ref="AA3:AB3"/>
    <mergeCell ref="AA4:AB4"/>
    <mergeCell ref="D1:D5"/>
    <mergeCell ref="W3:W5"/>
    <mergeCell ref="X3:X5"/>
    <mergeCell ref="Y3:Y5"/>
    <mergeCell ref="Z3:Z5"/>
    <mergeCell ref="A33:A35"/>
    <mergeCell ref="A27:A29"/>
    <mergeCell ref="A21:A23"/>
    <mergeCell ref="C33:C35"/>
    <mergeCell ref="C27:C29"/>
    <mergeCell ref="C21:C23"/>
    <mergeCell ref="C24:C26"/>
    <mergeCell ref="A12:A14"/>
    <mergeCell ref="A9:A11"/>
    <mergeCell ref="A6:A8"/>
    <mergeCell ref="A15:A17"/>
    <mergeCell ref="C6:C8"/>
    <mergeCell ref="D6:D8"/>
    <mergeCell ref="C15:C17"/>
    <mergeCell ref="D15:D17"/>
    <mergeCell ref="C12:C14"/>
    <mergeCell ref="D12:D14"/>
    <mergeCell ref="C9:C11"/>
    <mergeCell ref="D9:D11"/>
    <mergeCell ref="A18:A20"/>
    <mergeCell ref="C18:C20"/>
    <mergeCell ref="D18:D20"/>
    <mergeCell ref="D30:D32"/>
    <mergeCell ref="A30:A32"/>
    <mergeCell ref="C30:C32"/>
    <mergeCell ref="A24:A26"/>
    <mergeCell ref="D24:D26"/>
  </mergeCells>
  <printOptions horizontalCentered="1" verticalCentered="1"/>
  <pageMargins left="0.7874015748031497" right="0.7874015748031497" top="1.24" bottom="0.984251968503937" header="0.5118110236220472" footer="0.5118110236220472"/>
  <pageSetup fitToHeight="1" fitToWidth="1" horizontalDpi="600" verticalDpi="600" orientation="landscape" paperSize="9" scale="62" r:id="rId1"/>
  <headerFooter alignWithMargins="0">
    <oddHeader>&amp;C&amp;"Arial,Félkövér"&amp;12"Győrök Imre"
Nosztalgia Rádiótöbbtusa Emlékverseny 2009
Balatonfűzfő, 2009. augusztus 14-15-16.&amp;"Arial,Normál"&amp;10
Csapat végleges eredmények listája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Vivendi Telecom Hungary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Provics Ferenc</dc:creator>
  <cp:keywords/>
  <dc:description/>
  <cp:lastModifiedBy>ProvicsF</cp:lastModifiedBy>
  <cp:lastPrinted>2009-08-16T07:28:33Z</cp:lastPrinted>
  <dcterms:created xsi:type="dcterms:W3CDTF">2003-05-13T14:30:48Z</dcterms:created>
  <dcterms:modified xsi:type="dcterms:W3CDTF">2009-08-18T05:36:14Z</dcterms:modified>
  <cp:category/>
  <cp:version/>
  <cp:contentType/>
  <cp:contentStatus/>
</cp:coreProperties>
</file>